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rterly Databook" sheetId="1" r:id="rId5"/>
  </sheets>
  <definedNames>
    <definedName name="a">#REF!</definedName>
    <definedName name="現在">#REF!</definedName>
    <definedName name="aa">#REF!</definedName>
    <definedName name="z">#REF!</definedName>
    <definedName name="kou">#REF!</definedName>
    <definedName name="_Key1">#REF!</definedName>
    <definedName name="b">#REF!</definedName>
    <definedName name="_Sort">#REF!</definedName>
  </definedNames>
  <calcPr/>
</workbook>
</file>

<file path=xl/sharedStrings.xml><?xml version="1.0" encoding="utf-8"?>
<sst xmlns="http://schemas.openxmlformats.org/spreadsheetml/2006/main" count="576" uniqueCount="351">
  <si>
    <t>マイポックス株式会社</t>
  </si>
  <si>
    <t>Mipox Corporation</t>
  </si>
  <si>
    <r>
      <rPr>
        <rFont val="游ゴシック"/>
        <b/>
        <color theme="1"/>
        <sz val="11.0"/>
      </rPr>
      <t>連結</t>
    </r>
    <r>
      <rPr>
        <rFont val="Arial"/>
        <b/>
        <color theme="1"/>
        <sz val="11.0"/>
      </rPr>
      <t>PL</t>
    </r>
  </si>
  <si>
    <t>Consolidated Income Statement</t>
  </si>
  <si>
    <t>FY2020</t>
  </si>
  <si>
    <t>FY2021</t>
  </si>
  <si>
    <t>FY2022</t>
  </si>
  <si>
    <t>FY2023</t>
  </si>
  <si>
    <t>FY2024</t>
  </si>
  <si>
    <t>FY2025</t>
  </si>
  <si>
    <t>FY2026</t>
  </si>
  <si>
    <t>FY2027</t>
  </si>
  <si>
    <t>単位：百万円</t>
  </si>
  <si>
    <t>Unit: JPY mil</t>
  </si>
  <si>
    <t>2020年（令和2年）3月期・90期</t>
  </si>
  <si>
    <t>2021年（令和3年）3月期・91期</t>
  </si>
  <si>
    <t>2022年（令和4年）3月期・92期</t>
  </si>
  <si>
    <t>2023年（令和5年）3月期・93期</t>
  </si>
  <si>
    <t>2024年（令和6年）3月期・94期</t>
  </si>
  <si>
    <t>2025年（令和7年）3月期・95期</t>
  </si>
  <si>
    <t>2026年（令和8年）3月期・96期</t>
  </si>
  <si>
    <t>2027年（令和9年）3月期・97期</t>
  </si>
  <si>
    <t>Q1</t>
  </si>
  <si>
    <t>Q2 cum.</t>
  </si>
  <si>
    <t>Q3 cum.</t>
  </si>
  <si>
    <t>Full year</t>
  </si>
  <si>
    <r>
      <rPr>
        <rFont val="游ゴシック"/>
        <color rgb="FF000000"/>
        <sz val="11.0"/>
      </rPr>
      <t>売上高</t>
    </r>
  </si>
  <si>
    <t>Sales</t>
  </si>
  <si>
    <r>
      <rPr>
        <rFont val="游ゴシック"/>
        <color rgb="FF000000"/>
        <sz val="11.0"/>
      </rPr>
      <t>売上原価</t>
    </r>
  </si>
  <si>
    <t>Cost of sales</t>
  </si>
  <si>
    <r>
      <rPr>
        <rFont val="游ゴシック"/>
        <b/>
        <color rgb="FF000000"/>
        <sz val="11.0"/>
      </rPr>
      <t>売上総利益</t>
    </r>
  </si>
  <si>
    <t>Gross profit</t>
  </si>
  <si>
    <r>
      <rPr>
        <rFont val="游ゴシック"/>
        <color rgb="FF000000"/>
        <sz val="11.0"/>
      </rPr>
      <t>販売費及び一般管理費</t>
    </r>
  </si>
  <si>
    <t>SG&amp;A</t>
  </si>
  <si>
    <r>
      <rPr>
        <rFont val="游ゴシック"/>
        <b/>
        <color rgb="FF000000"/>
        <sz val="11.0"/>
      </rPr>
      <t>営業利益又は営業損失</t>
    </r>
  </si>
  <si>
    <t>Operating income / (loss)</t>
  </si>
  <si>
    <r>
      <rPr>
        <rFont val="游ゴシック"/>
        <color rgb="FF000000"/>
        <sz val="11.0"/>
      </rPr>
      <t>受取利息</t>
    </r>
  </si>
  <si>
    <t>Interest income</t>
  </si>
  <si>
    <r>
      <rPr>
        <rFont val="游ゴシック"/>
        <color rgb="FF000000"/>
        <sz val="11.0"/>
      </rPr>
      <t>受取配当金</t>
    </r>
  </si>
  <si>
    <t>Dividend income</t>
  </si>
  <si>
    <r>
      <rPr>
        <rFont val="游ゴシック"/>
        <color rgb="FF000000"/>
        <sz val="11.0"/>
      </rPr>
      <t>受取賃貸料</t>
    </r>
  </si>
  <si>
    <t>Rent income</t>
  </si>
  <si>
    <r>
      <rPr>
        <rFont val="游ゴシック"/>
        <color rgb="FF000000"/>
        <sz val="11.0"/>
      </rPr>
      <t>為替差益</t>
    </r>
  </si>
  <si>
    <t>FX gain</t>
  </si>
  <si>
    <r>
      <rPr>
        <rFont val="游ゴシック"/>
        <color rgb="FF000000"/>
        <sz val="11.0"/>
      </rPr>
      <t>その他</t>
    </r>
  </si>
  <si>
    <t>Other</t>
  </si>
  <si>
    <r>
      <rPr>
        <rFont val="游ゴシック"/>
        <b/>
        <color rgb="FF000000"/>
        <sz val="11.0"/>
      </rPr>
      <t>営業外収益合計</t>
    </r>
  </si>
  <si>
    <t>Other operating income</t>
  </si>
  <si>
    <r>
      <rPr>
        <rFont val="游ゴシック"/>
        <color rgb="FF000000"/>
        <sz val="11.0"/>
      </rPr>
      <t>支払利息</t>
    </r>
  </si>
  <si>
    <t>Interest expense</t>
  </si>
  <si>
    <r>
      <rPr>
        <rFont val="游ゴシック"/>
        <color rgb="FF000000"/>
        <sz val="11.0"/>
      </rPr>
      <t>支払手数料</t>
    </r>
  </si>
  <si>
    <t>Fees</t>
  </si>
  <si>
    <r>
      <rPr>
        <rFont val="游ゴシック"/>
        <color rgb="FF000000"/>
        <sz val="11.0"/>
      </rPr>
      <t>賃貸費用</t>
    </r>
  </si>
  <si>
    <t>Rent expense</t>
  </si>
  <si>
    <r>
      <rPr>
        <rFont val="游ゴシック"/>
        <color rgb="FF000000"/>
        <sz val="11.0"/>
      </rPr>
      <t>為替差損</t>
    </r>
  </si>
  <si>
    <t>FX loss</t>
  </si>
  <si>
    <r>
      <rPr>
        <rFont val="游ゴシック"/>
        <color rgb="FF000000"/>
        <sz val="11.0"/>
      </rPr>
      <t>支払保証料</t>
    </r>
  </si>
  <si>
    <t>Guarantee fee</t>
  </si>
  <si>
    <r>
      <rPr>
        <rFont val="游ゴシック"/>
        <color rgb="FF000000"/>
        <sz val="11.0"/>
      </rPr>
      <t>その他</t>
    </r>
  </si>
  <si>
    <r>
      <rPr>
        <rFont val="游ゴシック"/>
        <b/>
        <color rgb="FF000000"/>
        <sz val="11.0"/>
      </rPr>
      <t>営業外費用合計</t>
    </r>
  </si>
  <si>
    <t>Other operating expense</t>
  </si>
  <si>
    <r>
      <rPr>
        <rFont val="游ゴシック"/>
        <b/>
        <color rgb="FF000000"/>
        <sz val="11.0"/>
      </rPr>
      <t>経常利益又は損失</t>
    </r>
  </si>
  <si>
    <t>Ordinary income / loss</t>
  </si>
  <si>
    <r>
      <rPr>
        <rFont val="游ゴシック"/>
        <color rgb="FF000000"/>
        <sz val="11.0"/>
      </rPr>
      <t>固定資産売却益</t>
    </r>
  </si>
  <si>
    <t>Gain on sales of PP&amp;E</t>
  </si>
  <si>
    <t>関係会社清算益</t>
  </si>
  <si>
    <t>Gain on liquidation of related company</t>
  </si>
  <si>
    <r>
      <rPr>
        <rFont val="游ゴシック"/>
        <color rgb="FF000000"/>
        <sz val="11.0"/>
      </rPr>
      <t>収用補償金</t>
    </r>
  </si>
  <si>
    <t>Compensation for requisition</t>
  </si>
  <si>
    <t>その他</t>
  </si>
  <si>
    <r>
      <rPr>
        <rFont val="游ゴシック"/>
        <b/>
        <color rgb="FF000000"/>
        <sz val="11.0"/>
      </rPr>
      <t>特別利益合計</t>
    </r>
  </si>
  <si>
    <t>Extraordinary gain</t>
  </si>
  <si>
    <r>
      <rPr>
        <rFont val="游ゴシック"/>
        <color rgb="FF000000"/>
        <sz val="11.0"/>
      </rPr>
      <t>固定資産売却損</t>
    </r>
  </si>
  <si>
    <t>Loss on sales of PP&amp;E</t>
  </si>
  <si>
    <r>
      <rPr>
        <rFont val="游ゴシック"/>
        <color rgb="FF000000"/>
        <sz val="11.0"/>
      </rPr>
      <t>固定資産除却損</t>
    </r>
  </si>
  <si>
    <t>Loss on disposal of PP&amp;E</t>
  </si>
  <si>
    <r>
      <rPr>
        <rFont val="游ゴシック"/>
        <color rgb="FF000000"/>
        <sz val="11.0"/>
      </rPr>
      <t>減損損失</t>
    </r>
  </si>
  <si>
    <t>Impairment loss</t>
  </si>
  <si>
    <r>
      <rPr>
        <rFont val="游ゴシック"/>
        <color rgb="FF000000"/>
        <sz val="11.0"/>
      </rPr>
      <t>関係会社整理損失引当金繰入額</t>
    </r>
  </si>
  <si>
    <t>Allowance for loss on reorganization</t>
  </si>
  <si>
    <r>
      <rPr>
        <rFont val="游ゴシック"/>
        <color rgb="FF000000"/>
        <sz val="11.0"/>
      </rPr>
      <t>その他</t>
    </r>
  </si>
  <si>
    <r>
      <rPr>
        <rFont val="游ゴシック"/>
        <b/>
        <color rgb="FF000000"/>
        <sz val="11.0"/>
      </rPr>
      <t>特別損失合計</t>
    </r>
  </si>
  <si>
    <t>Extraordinary loss</t>
  </si>
  <si>
    <r>
      <rPr>
        <rFont val="游ゴシック"/>
        <b/>
        <color rgb="FF000000"/>
        <sz val="11.0"/>
      </rPr>
      <t>税金等調整前当期純利益又は税金等調整前当期純損失</t>
    </r>
  </si>
  <si>
    <t>Profit before income taxes</t>
  </si>
  <si>
    <r>
      <rPr>
        <rFont val="游ゴシック"/>
        <color rgb="FF000000"/>
        <sz val="11.0"/>
      </rPr>
      <t>法人税、住民税及び事業税</t>
    </r>
  </si>
  <si>
    <t>Income taxes - current</t>
  </si>
  <si>
    <r>
      <rPr>
        <rFont val="游ゴシック"/>
        <color rgb="FF000000"/>
        <sz val="11.0"/>
      </rPr>
      <t>法人税等調整額</t>
    </r>
  </si>
  <si>
    <t>Income taxes - deferred</t>
  </si>
  <si>
    <r>
      <rPr>
        <rFont val="游ゴシック"/>
        <b/>
        <color rgb="FF000000"/>
        <sz val="11.0"/>
      </rPr>
      <t>法人税等合計</t>
    </r>
  </si>
  <si>
    <t>Total income taxes</t>
  </si>
  <si>
    <r>
      <rPr>
        <rFont val="游ゴシック"/>
        <b/>
        <color rgb="FF000000"/>
        <sz val="11.0"/>
      </rPr>
      <t>当期純利益又は当期純損失</t>
    </r>
  </si>
  <si>
    <t>Net income / loss</t>
  </si>
  <si>
    <r>
      <rPr>
        <rFont val="游ゴシック"/>
        <color rgb="FF000000"/>
        <sz val="11.0"/>
      </rPr>
      <t>（内訳）</t>
    </r>
  </si>
  <si>
    <r>
      <rPr>
        <rFont val="游ゴシック"/>
        <color rgb="FF000000"/>
        <sz val="11.0"/>
      </rPr>
      <t>親会社株主に帰属する四半期純利益</t>
    </r>
  </si>
  <si>
    <t>Net Income Attributable to Owners of Parent</t>
  </si>
  <si>
    <r>
      <rPr>
        <rFont val="游ゴシック"/>
        <color rgb="FF000000"/>
        <sz val="11.0"/>
      </rPr>
      <t>非支配株主に帰属する四半期純利益</t>
    </r>
  </si>
  <si>
    <t>Net Income Attributable to Non-controlling Interests</t>
  </si>
  <si>
    <r>
      <rPr>
        <rFont val="游ゴシック"/>
        <color rgb="FF000000"/>
        <sz val="11.0"/>
      </rPr>
      <t>その他有価証券評価差額金</t>
    </r>
  </si>
  <si>
    <t>Other Securities Valuation Difference</t>
  </si>
  <si>
    <r>
      <rPr>
        <rFont val="游ゴシック"/>
        <color rgb="FF000000"/>
        <sz val="11.0"/>
      </rPr>
      <t>為替換算調整勘定</t>
    </r>
  </si>
  <si>
    <t>Foreign Currency Translation Adjustment</t>
  </si>
  <si>
    <r>
      <rPr>
        <rFont val="游ゴシック"/>
        <color rgb="FF000000"/>
        <sz val="11.0"/>
      </rPr>
      <t>持分法適用会社に対する持分相当額</t>
    </r>
  </si>
  <si>
    <t>Equity Method Affiliate Account</t>
  </si>
  <si>
    <t>その他の包括利益合計</t>
  </si>
  <si>
    <t>Other Comprehensive Income</t>
  </si>
  <si>
    <r>
      <rPr>
        <rFont val="游ゴシック"/>
        <b/>
        <color rgb="FF000000"/>
        <sz val="11.0"/>
      </rPr>
      <t>包括利益</t>
    </r>
  </si>
  <si>
    <t>Comprehensive Income</t>
  </si>
  <si>
    <r>
      <rPr>
        <rFont val="游ゴシック"/>
        <color rgb="FF000000"/>
        <sz val="11.0"/>
      </rPr>
      <t>（内訳）</t>
    </r>
  </si>
  <si>
    <r>
      <rPr>
        <rFont val="游ゴシック"/>
        <color rgb="FF000000"/>
        <sz val="11.0"/>
      </rPr>
      <t xml:space="preserve">　親会社株主に係る四半期包括利益</t>
    </r>
  </si>
  <si>
    <t>Comprehensive Income Attributable to Owners of Parent</t>
  </si>
  <si>
    <r>
      <rPr>
        <rFont val="游ゴシック"/>
        <color rgb="FF000000"/>
        <sz val="11.0"/>
      </rPr>
      <t xml:space="preserve">　非支配株主に係る四半期包括利益</t>
    </r>
  </si>
  <si>
    <t>Comprehensive Income Attributable to Non-controlling Interests</t>
  </si>
  <si>
    <r>
      <rPr>
        <rFont val="游ゴシック"/>
        <b/>
        <color theme="1"/>
        <sz val="11.0"/>
      </rPr>
      <t>販管費内訳</t>
    </r>
  </si>
  <si>
    <t>Breakdown of SG&amp;A Expenses</t>
  </si>
  <si>
    <r>
      <rPr>
        <rFont val="游ゴシック"/>
        <color rgb="FF000000"/>
        <sz val="11.0"/>
      </rPr>
      <t>役員報酬</t>
    </r>
  </si>
  <si>
    <t>Directors' compensation</t>
  </si>
  <si>
    <r>
      <rPr>
        <rFont val="游ゴシック"/>
        <color rgb="FF000000"/>
        <sz val="11.0"/>
      </rPr>
      <t>給料及び賞与</t>
    </r>
  </si>
  <si>
    <t>Salaries and Bonuses</t>
  </si>
  <si>
    <r>
      <rPr>
        <rFont val="游ゴシック"/>
        <color rgb="FF000000"/>
        <sz val="11.0"/>
      </rPr>
      <t>賞与引当金繰入額</t>
    </r>
  </si>
  <si>
    <t>Provision for Bonus</t>
  </si>
  <si>
    <r>
      <rPr>
        <rFont val="游ゴシック"/>
        <color rgb="FF000000"/>
        <sz val="11.0"/>
      </rPr>
      <t>退職給付費用</t>
    </r>
  </si>
  <si>
    <t>Retirement Benefit Expenses</t>
  </si>
  <si>
    <r>
      <rPr>
        <rFont val="游ゴシック"/>
        <color rgb="FF000000"/>
        <sz val="11.0"/>
      </rPr>
      <t>荷造運搬費</t>
    </r>
  </si>
  <si>
    <t>Packing and Transportation Costs</t>
  </si>
  <si>
    <r>
      <rPr>
        <rFont val="游ゴシック"/>
        <color rgb="FF000000"/>
        <sz val="11.0"/>
      </rPr>
      <t>減価償却費</t>
    </r>
  </si>
  <si>
    <t>Depreciation and Amortization</t>
  </si>
  <si>
    <r>
      <rPr>
        <rFont val="游ゴシック"/>
        <color rgb="FF000000"/>
        <sz val="11.0"/>
      </rPr>
      <t>研究開発費</t>
    </r>
  </si>
  <si>
    <t>Research and Development Costs</t>
  </si>
  <si>
    <r>
      <rPr>
        <rFont val="游ゴシック"/>
        <color rgb="FF000000"/>
        <sz val="11.0"/>
      </rPr>
      <t>貸倒引当金繰入額</t>
    </r>
  </si>
  <si>
    <t>Provision for Doubtful Accounts</t>
  </si>
  <si>
    <r>
      <rPr>
        <rFont val="游ゴシック"/>
        <color rgb="FF000000"/>
        <sz val="11.0"/>
      </rPr>
      <t>その他</t>
    </r>
  </si>
  <si>
    <r>
      <rPr>
        <rFont val="游ゴシック"/>
        <b/>
        <color theme="1"/>
        <sz val="11.0"/>
      </rPr>
      <t>連結</t>
    </r>
    <r>
      <rPr>
        <rFont val="Arial"/>
        <b/>
        <color theme="1"/>
        <sz val="11.0"/>
      </rPr>
      <t>BS</t>
    </r>
  </si>
  <si>
    <t>Consolidated Balance Sheet</t>
  </si>
  <si>
    <t>2019.6</t>
  </si>
  <si>
    <t>2019.9</t>
  </si>
  <si>
    <t>2019.12</t>
  </si>
  <si>
    <t>2020.3</t>
  </si>
  <si>
    <t>2020.6</t>
  </si>
  <si>
    <t>2020.9</t>
  </si>
  <si>
    <t>2020.12</t>
  </si>
  <si>
    <t>2021.3</t>
  </si>
  <si>
    <t>2021.6</t>
  </si>
  <si>
    <t>2021.9</t>
  </si>
  <si>
    <t>2021.12</t>
  </si>
  <si>
    <t>2022.3</t>
  </si>
  <si>
    <t>2022.6</t>
  </si>
  <si>
    <t>2022.9</t>
  </si>
  <si>
    <t>2022.12</t>
  </si>
  <si>
    <t>2023.3</t>
  </si>
  <si>
    <t>2023.6</t>
  </si>
  <si>
    <t>2023.9</t>
  </si>
  <si>
    <t>2023.12</t>
  </si>
  <si>
    <t>2024.3</t>
  </si>
  <si>
    <t>2025.3</t>
  </si>
  <si>
    <r>
      <rPr>
        <rFont val="游ゴシック"/>
        <color theme="1"/>
        <sz val="11.0"/>
      </rPr>
      <t>資産の部</t>
    </r>
  </si>
  <si>
    <t>Assets</t>
  </si>
  <si>
    <r>
      <rPr>
        <rFont val="游ゴシック"/>
        <color theme="1"/>
        <sz val="11.0"/>
      </rPr>
      <t>流動資産</t>
    </r>
  </si>
  <si>
    <t>Current assets</t>
  </si>
  <si>
    <r>
      <rPr>
        <rFont val="游ゴシック"/>
        <color theme="1"/>
        <sz val="11.0"/>
      </rPr>
      <t>現金及び預金</t>
    </r>
  </si>
  <si>
    <t>Cash and cash equivalent</t>
  </si>
  <si>
    <r>
      <rPr>
        <rFont val="游ゴシック"/>
        <color theme="1"/>
        <sz val="11.0"/>
      </rPr>
      <t>受取手形及び売掛金</t>
    </r>
  </si>
  <si>
    <t>Notes and accounts receivable</t>
  </si>
  <si>
    <r>
      <rPr>
        <rFont val="游ゴシック"/>
        <color theme="1"/>
        <sz val="11.0"/>
      </rPr>
      <t>電子記録債権</t>
    </r>
  </si>
  <si>
    <t>Electronically Recorded Monetary Claims</t>
  </si>
  <si>
    <r>
      <rPr>
        <rFont val="游ゴシック"/>
        <color theme="1"/>
        <sz val="11.0"/>
      </rPr>
      <t>商品及び製品</t>
    </r>
  </si>
  <si>
    <t>Finished goods</t>
  </si>
  <si>
    <r>
      <rPr>
        <rFont val="游ゴシック"/>
        <color theme="1"/>
        <sz val="11.0"/>
      </rPr>
      <t>仕掛品</t>
    </r>
  </si>
  <si>
    <t>Work in process</t>
  </si>
  <si>
    <r>
      <rPr>
        <rFont val="游ゴシック"/>
        <color theme="1"/>
        <sz val="11.0"/>
      </rPr>
      <t>原材料及び貯蔵品</t>
    </r>
  </si>
  <si>
    <t>Raw materials and supplies</t>
  </si>
  <si>
    <r>
      <rPr>
        <rFont val="游ゴシック"/>
        <color theme="1"/>
        <sz val="11.0"/>
      </rPr>
      <t>その他</t>
    </r>
  </si>
  <si>
    <r>
      <rPr>
        <rFont val="游ゴシック"/>
        <color theme="1"/>
        <sz val="11.0"/>
      </rPr>
      <t>貸倒引当金</t>
    </r>
  </si>
  <si>
    <t>Allowance for doubtful accounts</t>
  </si>
  <si>
    <r>
      <rPr>
        <rFont val="游ゴシック"/>
        <b/>
        <color theme="1"/>
        <sz val="11.0"/>
      </rPr>
      <t>流動資産合計</t>
    </r>
  </si>
  <si>
    <t>Total current assets</t>
  </si>
  <si>
    <r>
      <rPr>
        <rFont val="游ゴシック"/>
        <color theme="1"/>
        <sz val="11.0"/>
      </rPr>
      <t>固定資産</t>
    </r>
  </si>
  <si>
    <t>Non-current assets</t>
  </si>
  <si>
    <r>
      <rPr>
        <rFont val="游ゴシック"/>
        <color theme="1"/>
        <sz val="11.0"/>
      </rPr>
      <t>有形固定資産</t>
    </r>
  </si>
  <si>
    <t>Property, Plant and Equipment</t>
  </si>
  <si>
    <r>
      <rPr>
        <rFont val="游ゴシック"/>
        <color theme="1"/>
        <sz val="11.0"/>
      </rPr>
      <t>建物及び構築物</t>
    </r>
  </si>
  <si>
    <t>Buildings</t>
  </si>
  <si>
    <r>
      <rPr>
        <rFont val="游ゴシック"/>
        <color theme="1"/>
        <sz val="11.0"/>
      </rPr>
      <t>機械装置及び運搬具</t>
    </r>
  </si>
  <si>
    <t>Machinery, Equipment, and Vehicles</t>
  </si>
  <si>
    <r>
      <rPr>
        <rFont val="游ゴシック"/>
        <color theme="1"/>
        <sz val="11.0"/>
      </rPr>
      <t>土地</t>
    </r>
  </si>
  <si>
    <t>Land</t>
  </si>
  <si>
    <r>
      <rPr>
        <rFont val="游ゴシック"/>
        <color theme="1"/>
        <sz val="11.0"/>
      </rPr>
      <t>その他</t>
    </r>
  </si>
  <si>
    <r>
      <rPr>
        <rFont val="游ゴシック"/>
        <color theme="1"/>
        <sz val="11.0"/>
      </rPr>
      <t>減価償却累計額</t>
    </r>
  </si>
  <si>
    <t>Accumulated depreciation</t>
  </si>
  <si>
    <r>
      <rPr>
        <rFont val="游ゴシック"/>
        <b/>
        <color theme="1"/>
        <sz val="11.0"/>
      </rPr>
      <t>有形固定資産合計</t>
    </r>
  </si>
  <si>
    <t>Total tangible fixed assets</t>
  </si>
  <si>
    <r>
      <rPr>
        <rFont val="游ゴシック"/>
        <color theme="1"/>
        <sz val="11.0"/>
      </rPr>
      <t>無形固定資産</t>
    </r>
  </si>
  <si>
    <t>Intangible fixed assets</t>
  </si>
  <si>
    <r>
      <rPr>
        <rFont val="游ゴシック"/>
        <color theme="1"/>
        <sz val="11.0"/>
      </rPr>
      <t>のれん</t>
    </r>
  </si>
  <si>
    <t>Goodwill</t>
  </si>
  <si>
    <r>
      <rPr>
        <rFont val="游ゴシック"/>
        <color theme="1"/>
        <sz val="11.0"/>
      </rPr>
      <t>その他</t>
    </r>
  </si>
  <si>
    <r>
      <rPr>
        <rFont val="游ゴシック"/>
        <b/>
        <color theme="1"/>
        <sz val="11.0"/>
      </rPr>
      <t>無形固定資産合計</t>
    </r>
  </si>
  <si>
    <t>Total intangible fixed assets</t>
  </si>
  <si>
    <r>
      <rPr>
        <rFont val="游ゴシック"/>
        <color theme="1"/>
        <sz val="11.0"/>
      </rPr>
      <t>投資その他の資産</t>
    </r>
  </si>
  <si>
    <t>Investments and other assets</t>
  </si>
  <si>
    <r>
      <rPr>
        <rFont val="游ゴシック"/>
        <color theme="1"/>
        <sz val="11.0"/>
      </rPr>
      <t>投資有価証券</t>
    </r>
  </si>
  <si>
    <t>Investment securities</t>
  </si>
  <si>
    <r>
      <rPr>
        <rFont val="游ゴシック"/>
        <color theme="1"/>
        <sz val="11.0"/>
      </rPr>
      <t>関係会社株式</t>
    </r>
  </si>
  <si>
    <t>Shares of affiliates</t>
  </si>
  <si>
    <r>
      <rPr>
        <rFont val="游ゴシック"/>
        <color theme="1"/>
        <sz val="11.0"/>
      </rPr>
      <t>退職給付に係る資産</t>
    </r>
  </si>
  <si>
    <t>Asset for retirement benefits</t>
  </si>
  <si>
    <r>
      <rPr>
        <rFont val="游ゴシック"/>
        <color theme="1"/>
        <sz val="11.0"/>
      </rPr>
      <t>繰延税金資産</t>
    </r>
  </si>
  <si>
    <t>Deferred tax assets</t>
  </si>
  <si>
    <r>
      <rPr>
        <rFont val="游ゴシック"/>
        <color theme="1"/>
        <sz val="11.0"/>
      </rPr>
      <t>その他</t>
    </r>
  </si>
  <si>
    <r>
      <rPr>
        <rFont val="游ゴシック"/>
        <color theme="1"/>
        <sz val="11.0"/>
      </rPr>
      <t>貸倒引当金</t>
    </r>
  </si>
  <si>
    <r>
      <rPr>
        <rFont val="游ゴシック"/>
        <b/>
        <color theme="1"/>
        <sz val="11.0"/>
      </rPr>
      <t>投資その他の資産合計</t>
    </r>
  </si>
  <si>
    <t>Total investments and other assets</t>
  </si>
  <si>
    <r>
      <rPr>
        <rFont val="游ゴシック"/>
        <b/>
        <color theme="1"/>
        <sz val="11.0"/>
      </rPr>
      <t>固定資産合計</t>
    </r>
  </si>
  <si>
    <t>Total fixed assets</t>
  </si>
  <si>
    <r>
      <rPr>
        <rFont val="游ゴシック"/>
        <b/>
        <color theme="1"/>
        <sz val="11.0"/>
      </rPr>
      <t>資産合計</t>
    </r>
  </si>
  <si>
    <t>Total assets</t>
  </si>
  <si>
    <r>
      <rPr>
        <rFont val="游ゴシック"/>
        <color theme="1"/>
        <sz val="11.0"/>
      </rPr>
      <t>負債の部</t>
    </r>
  </si>
  <si>
    <t>Liabilities</t>
  </si>
  <si>
    <r>
      <rPr>
        <rFont val="游ゴシック"/>
        <color theme="1"/>
        <sz val="11.0"/>
      </rPr>
      <t>流動負債</t>
    </r>
  </si>
  <si>
    <t>Current liabilities</t>
  </si>
  <si>
    <r>
      <rPr>
        <rFont val="游ゴシック"/>
        <color theme="1"/>
        <sz val="11.0"/>
      </rPr>
      <t>支払手形及び買掛金</t>
    </r>
  </si>
  <si>
    <t>Notes and accounts payable</t>
  </si>
  <si>
    <r>
      <rPr>
        <rFont val="游ゴシック"/>
        <color theme="1"/>
        <sz val="11.0"/>
      </rPr>
      <t>短期借入金</t>
    </r>
  </si>
  <si>
    <t>Short-term loans payable</t>
  </si>
  <si>
    <r>
      <rPr>
        <rFont val="Arial"/>
        <color theme="1"/>
        <sz val="11.0"/>
      </rPr>
      <t>1</t>
    </r>
    <r>
      <rPr>
        <rFont val="游ゴシック"/>
        <color theme="1"/>
        <sz val="11.0"/>
      </rPr>
      <t>年内償還予定の社債</t>
    </r>
  </si>
  <si>
    <t>Bonds to be redeemed within one year</t>
  </si>
  <si>
    <t>1年内返済予定の長期借入金</t>
  </si>
  <si>
    <t>Long-term loans due within one year</t>
  </si>
  <si>
    <r>
      <rPr>
        <rFont val="游ゴシック"/>
        <color theme="1"/>
        <sz val="11.0"/>
      </rPr>
      <t>未払金</t>
    </r>
  </si>
  <si>
    <t>Accrued expenses</t>
  </si>
  <si>
    <r>
      <rPr>
        <rFont val="游ゴシック"/>
        <color theme="1"/>
        <sz val="11.0"/>
      </rPr>
      <t>未払法人税等</t>
    </r>
  </si>
  <si>
    <t>Accrued corporate taxes, etc.</t>
  </si>
  <si>
    <t>賞与引当金</t>
  </si>
  <si>
    <r>
      <rPr>
        <rFont val="游ゴシック"/>
        <color theme="1"/>
        <sz val="11.0"/>
      </rPr>
      <t>その他</t>
    </r>
  </si>
  <si>
    <r>
      <rPr>
        <rFont val="游ゴシック"/>
        <b/>
        <color theme="1"/>
        <sz val="11.0"/>
      </rPr>
      <t>流動負債合計</t>
    </r>
  </si>
  <si>
    <t>Total current liabilities</t>
  </si>
  <si>
    <r>
      <rPr>
        <rFont val="游ゴシック"/>
        <color theme="1"/>
        <sz val="11.0"/>
      </rPr>
      <t>固定負債</t>
    </r>
  </si>
  <si>
    <t>Long-term liabilities</t>
  </si>
  <si>
    <r>
      <rPr>
        <rFont val="游ゴシック"/>
        <color theme="1"/>
        <sz val="11.0"/>
      </rPr>
      <t>社債</t>
    </r>
  </si>
  <si>
    <t>Bonds</t>
  </si>
  <si>
    <r>
      <rPr>
        <rFont val="游ゴシック"/>
        <color theme="1"/>
        <sz val="11.0"/>
      </rPr>
      <t>長期借入金</t>
    </r>
  </si>
  <si>
    <t>Long-term loans payable</t>
  </si>
  <si>
    <r>
      <rPr>
        <rFont val="游ゴシック"/>
        <color theme="1"/>
        <sz val="11.0"/>
      </rPr>
      <t>繰延税金負債</t>
    </r>
  </si>
  <si>
    <t>Deferred tax liabilities</t>
  </si>
  <si>
    <r>
      <rPr>
        <rFont val="游ゴシック"/>
        <color theme="1"/>
        <sz val="11.0"/>
      </rPr>
      <t>その他</t>
    </r>
  </si>
  <si>
    <r>
      <rPr>
        <rFont val="游ゴシック"/>
        <b/>
        <color theme="1"/>
        <sz val="11.0"/>
      </rPr>
      <t>固定負債合計</t>
    </r>
  </si>
  <si>
    <t>Total long-term liabilities</t>
  </si>
  <si>
    <r>
      <rPr>
        <rFont val="游ゴシック"/>
        <b/>
        <color theme="1"/>
        <sz val="11.0"/>
      </rPr>
      <t>負債合計</t>
    </r>
  </si>
  <si>
    <t>Total liabilities</t>
  </si>
  <si>
    <r>
      <rPr>
        <rFont val="游ゴシック"/>
        <color theme="1"/>
        <sz val="11.0"/>
      </rPr>
      <t>純資産の部</t>
    </r>
  </si>
  <si>
    <t>Net assets</t>
  </si>
  <si>
    <r>
      <rPr>
        <rFont val="游ゴシック"/>
        <color theme="1"/>
        <sz val="11.0"/>
      </rPr>
      <t>株主資本</t>
    </r>
  </si>
  <si>
    <t>Shareholders' equity</t>
  </si>
  <si>
    <r>
      <rPr>
        <rFont val="游ゴシック"/>
        <color theme="1"/>
        <sz val="11.0"/>
      </rPr>
      <t>資本金</t>
    </r>
  </si>
  <si>
    <t>Capital stock</t>
  </si>
  <si>
    <r>
      <rPr>
        <rFont val="游ゴシック"/>
        <color theme="1"/>
        <sz val="11.0"/>
      </rPr>
      <t>資本剰余金</t>
    </r>
  </si>
  <si>
    <t>Capital surplus</t>
  </si>
  <si>
    <r>
      <rPr>
        <rFont val="游ゴシック"/>
        <color theme="1"/>
        <sz val="11.0"/>
      </rPr>
      <t>利益剰余金</t>
    </r>
  </si>
  <si>
    <t>Retained earnings</t>
  </si>
  <si>
    <r>
      <rPr>
        <rFont val="游ゴシック"/>
        <color theme="1"/>
        <sz val="11.0"/>
      </rPr>
      <t>自己株式</t>
    </r>
  </si>
  <si>
    <t>Treasury shares</t>
  </si>
  <si>
    <r>
      <rPr>
        <rFont val="游ゴシック"/>
        <b/>
        <color theme="1"/>
        <sz val="11.0"/>
      </rPr>
      <t>株主資本合計</t>
    </r>
  </si>
  <si>
    <t>Total shareholders' equity</t>
  </si>
  <si>
    <r>
      <rPr>
        <rFont val="游ゴシック"/>
        <color theme="1"/>
        <sz val="11.0"/>
      </rPr>
      <t>その他の包括利益累計額合計</t>
    </r>
  </si>
  <si>
    <t>Total accumulated other comprehensive income</t>
  </si>
  <si>
    <r>
      <rPr>
        <rFont val="游ゴシック"/>
        <color theme="1"/>
        <sz val="11.0"/>
      </rPr>
      <t>新株予約権</t>
    </r>
  </si>
  <si>
    <t>Stock acquisition rights</t>
  </si>
  <si>
    <r>
      <rPr>
        <rFont val="游ゴシック"/>
        <b/>
        <color theme="1"/>
        <sz val="11.0"/>
      </rPr>
      <t>純資産合計</t>
    </r>
  </si>
  <si>
    <t>Total net assets</t>
  </si>
  <si>
    <r>
      <rPr>
        <rFont val="游ゴシック"/>
        <b/>
        <color theme="1"/>
        <sz val="11.0"/>
      </rPr>
      <t>負債純資産合計</t>
    </r>
  </si>
  <si>
    <t>Total liabilities and net assets</t>
  </si>
  <si>
    <t>連結キャッシュフロー</t>
  </si>
  <si>
    <t>Consolidated Cash Flow</t>
  </si>
  <si>
    <t/>
  </si>
  <si>
    <t>営業活動によるキャッシュフロー</t>
  </si>
  <si>
    <t>Operating Cash Flow</t>
  </si>
  <si>
    <t>投資活動によるキャッシュフロー</t>
  </si>
  <si>
    <t>Investing Cash Flow</t>
  </si>
  <si>
    <t>財務活動によるキャッシュフロー</t>
  </si>
  <si>
    <t>Financing Cash Flow</t>
  </si>
  <si>
    <t>減価償却費およびのれん償却費</t>
  </si>
  <si>
    <t>Depreciation and amortization</t>
  </si>
  <si>
    <r>
      <rPr>
        <rFont val="游ゴシック"/>
        <b/>
        <color theme="1"/>
        <sz val="11.0"/>
      </rPr>
      <t>セグメント損益</t>
    </r>
  </si>
  <si>
    <t>Segment Information</t>
  </si>
  <si>
    <t>製品事業</t>
  </si>
  <si>
    <t>Product Business</t>
  </si>
  <si>
    <r>
      <rPr>
        <rFont val="游ゴシック"/>
        <color theme="1"/>
        <sz val="11.0"/>
      </rPr>
      <t>日本</t>
    </r>
  </si>
  <si>
    <t>Japan</t>
  </si>
  <si>
    <r>
      <rPr>
        <rFont val="游ゴシック"/>
        <color theme="1"/>
        <sz val="11.0"/>
      </rPr>
      <t>アジア</t>
    </r>
  </si>
  <si>
    <t>Asia</t>
  </si>
  <si>
    <r>
      <rPr>
        <rFont val="游ゴシック"/>
        <color theme="1"/>
        <sz val="11.0"/>
      </rPr>
      <t>北米</t>
    </r>
  </si>
  <si>
    <t>North America</t>
  </si>
  <si>
    <r>
      <rPr>
        <rFont val="游ゴシック"/>
        <color theme="1"/>
        <sz val="11.0"/>
      </rPr>
      <t>欧州</t>
    </r>
  </si>
  <si>
    <t>Europe</t>
  </si>
  <si>
    <r>
      <rPr>
        <rFont val="游ゴシック"/>
        <color theme="1"/>
        <sz val="11.0"/>
      </rPr>
      <t>その他の地域</t>
    </r>
  </si>
  <si>
    <t>Other Regions</t>
  </si>
  <si>
    <r>
      <rPr>
        <rFont val="游ゴシック"/>
        <b/>
        <color theme="1"/>
        <sz val="11.0"/>
      </rPr>
      <t>顧客との契約から生じる収益</t>
    </r>
  </si>
  <si>
    <t>Revenue from Contracts with Customers</t>
  </si>
  <si>
    <r>
      <rPr>
        <rFont val="游ゴシック"/>
        <b/>
        <color theme="1"/>
        <sz val="11.0"/>
      </rPr>
      <t>外部顧客への売上高</t>
    </r>
  </si>
  <si>
    <t>External Customer Sales</t>
  </si>
  <si>
    <r>
      <rPr>
        <rFont val="游ゴシック"/>
        <color theme="1"/>
        <sz val="11.0"/>
      </rPr>
      <t>セグメント間の内部売上高又は振替高</t>
    </r>
  </si>
  <si>
    <t>Inter-segment Sales or Transfers</t>
  </si>
  <si>
    <r>
      <rPr>
        <rFont val="游ゴシック"/>
        <b/>
        <color theme="1"/>
        <sz val="11.0"/>
      </rPr>
      <t>計</t>
    </r>
  </si>
  <si>
    <t>Total</t>
  </si>
  <si>
    <r>
      <rPr>
        <rFont val="游ゴシック"/>
        <b/>
        <color theme="1"/>
        <sz val="11.0"/>
      </rPr>
      <t>セグメント利益</t>
    </r>
  </si>
  <si>
    <t>Segment Profit</t>
  </si>
  <si>
    <r>
      <rPr>
        <rFont val="游ゴシック"/>
        <color theme="1"/>
        <sz val="11.0"/>
      </rPr>
      <t>受託事業</t>
    </r>
  </si>
  <si>
    <t>Contracted Business</t>
  </si>
  <si>
    <r>
      <rPr>
        <rFont val="游ゴシック"/>
        <color theme="1"/>
        <sz val="11.0"/>
      </rPr>
      <t>日本</t>
    </r>
  </si>
  <si>
    <r>
      <rPr>
        <rFont val="游ゴシック"/>
        <color theme="1"/>
        <sz val="11.0"/>
      </rPr>
      <t>アジア</t>
    </r>
  </si>
  <si>
    <r>
      <rPr>
        <rFont val="游ゴシック"/>
        <color theme="1"/>
        <sz val="11.0"/>
      </rPr>
      <t>北米</t>
    </r>
  </si>
  <si>
    <r>
      <rPr>
        <rFont val="游ゴシック"/>
        <color theme="1"/>
        <sz val="11.0"/>
      </rPr>
      <t>欧州</t>
    </r>
  </si>
  <si>
    <r>
      <rPr>
        <rFont val="游ゴシック"/>
        <color theme="1"/>
        <sz val="11.0"/>
      </rPr>
      <t>その他の地域</t>
    </r>
  </si>
  <si>
    <r>
      <rPr>
        <rFont val="游ゴシック"/>
        <b/>
        <color theme="1"/>
        <sz val="11.0"/>
      </rPr>
      <t>顧客との契約から生じる収益</t>
    </r>
  </si>
  <si>
    <r>
      <rPr>
        <rFont val="游ゴシック"/>
        <b/>
        <color theme="1"/>
        <sz val="11.0"/>
      </rPr>
      <t>外部顧客への売上高</t>
    </r>
  </si>
  <si>
    <r>
      <rPr>
        <rFont val="游ゴシック"/>
        <color theme="1"/>
        <sz val="11.0"/>
      </rPr>
      <t>セグメント間の内部売上高又は振替高</t>
    </r>
  </si>
  <si>
    <r>
      <rPr>
        <rFont val="游ゴシック"/>
        <b/>
        <color theme="1"/>
        <sz val="11.0"/>
      </rPr>
      <t>計</t>
    </r>
  </si>
  <si>
    <r>
      <rPr>
        <rFont val="游ゴシック"/>
        <b/>
        <color theme="1"/>
        <sz val="11.0"/>
      </rPr>
      <t>セグメント利益</t>
    </r>
  </si>
  <si>
    <r>
      <rPr>
        <rFont val="游ゴシック"/>
        <b/>
        <color theme="1"/>
        <sz val="11.0"/>
      </rPr>
      <t>財務指標</t>
    </r>
  </si>
  <si>
    <t>Financial Indicators</t>
  </si>
  <si>
    <t>EBITDA</t>
  </si>
  <si>
    <r>
      <rPr>
        <rFont val="Arial"/>
        <color theme="1"/>
        <sz val="11.0"/>
      </rPr>
      <t>EBITDA</t>
    </r>
    <r>
      <rPr>
        <rFont val="ＭＳ Ｐゴシック"/>
        <color theme="1"/>
        <sz val="11.0"/>
      </rPr>
      <t>マージン</t>
    </r>
  </si>
  <si>
    <t>EBITDA Margin</t>
  </si>
  <si>
    <t>対前四半期売上増減率</t>
  </si>
  <si>
    <t>Quarterly Sales Growth Rate</t>
  </si>
  <si>
    <t>売上総利益率</t>
  </si>
  <si>
    <t>Gross Profit Margin</t>
  </si>
  <si>
    <t>営業利益率</t>
  </si>
  <si>
    <t>Operating Income Margin</t>
  </si>
  <si>
    <t>経常利益率</t>
  </si>
  <si>
    <t>Ordinary Income Margin</t>
  </si>
  <si>
    <t>当期純利益率</t>
  </si>
  <si>
    <t>Net Income Margin</t>
  </si>
  <si>
    <t>販管費率（対売上高）</t>
  </si>
  <si>
    <t>SG&amp;A Ratio (to Sales)</t>
  </si>
  <si>
    <r>
      <rPr>
        <rFont val="Arial"/>
        <color theme="1"/>
        <sz val="11.0"/>
      </rPr>
      <t>ROA</t>
    </r>
    <r>
      <rPr>
        <rFont val="游ゴシック"/>
        <color theme="1"/>
        <sz val="11.0"/>
      </rPr>
      <t>（当期純利益</t>
    </r>
    <r>
      <rPr>
        <rFont val="Arial"/>
        <color theme="1"/>
        <sz val="11.0"/>
      </rPr>
      <t>/</t>
    </r>
    <r>
      <rPr>
        <rFont val="游ゴシック"/>
        <color theme="1"/>
        <sz val="11.0"/>
      </rPr>
      <t>総資産）</t>
    </r>
  </si>
  <si>
    <t>ROA (Net Income/Total Assets)</t>
  </si>
  <si>
    <r>
      <rPr>
        <rFont val="Arial"/>
        <color theme="1"/>
        <sz val="11.0"/>
      </rPr>
      <t>ROE</t>
    </r>
    <r>
      <rPr>
        <rFont val="游ゴシック"/>
        <color theme="1"/>
        <sz val="11.0"/>
      </rPr>
      <t>（当期純利益</t>
    </r>
    <r>
      <rPr>
        <rFont val="Arial"/>
        <color theme="1"/>
        <sz val="11.0"/>
      </rPr>
      <t>/</t>
    </r>
    <r>
      <rPr>
        <rFont val="游ゴシック"/>
        <color theme="1"/>
        <sz val="11.0"/>
      </rPr>
      <t>純資産）</t>
    </r>
  </si>
  <si>
    <t>ROE (Net Income/Equity)</t>
  </si>
  <si>
    <r>
      <rPr>
        <rFont val="游ゴシック"/>
        <color theme="1"/>
        <sz val="11.0"/>
      </rPr>
      <t>総資産回転率（売上高</t>
    </r>
    <r>
      <rPr>
        <rFont val="Arial"/>
        <color theme="1"/>
        <sz val="11.0"/>
      </rPr>
      <t>/</t>
    </r>
    <r>
      <rPr>
        <rFont val="游ゴシック"/>
        <color theme="1"/>
        <sz val="11.0"/>
      </rPr>
      <t>総資産）</t>
    </r>
  </si>
  <si>
    <t>Total Assets Turnover (Sales/Total Assets)</t>
  </si>
  <si>
    <r>
      <rPr>
        <rFont val="游ゴシック"/>
        <color theme="1"/>
        <sz val="11.0"/>
      </rPr>
      <t>財務レバレッジ（総資産</t>
    </r>
    <r>
      <rPr>
        <rFont val="Arial"/>
        <color theme="1"/>
        <sz val="11.0"/>
      </rPr>
      <t>/</t>
    </r>
    <r>
      <rPr>
        <rFont val="游ゴシック"/>
        <color theme="1"/>
        <sz val="11.0"/>
      </rPr>
      <t>純資産）</t>
    </r>
  </si>
  <si>
    <t>Financial Leverage (Total Assets/Equity)</t>
  </si>
  <si>
    <t>流動比率</t>
  </si>
  <si>
    <t>Current Ratio</t>
  </si>
  <si>
    <t>自己資本比率</t>
  </si>
  <si>
    <t>Equity Ratio</t>
  </si>
  <si>
    <t>固定比率</t>
  </si>
  <si>
    <t>Fixed Ratio</t>
  </si>
  <si>
    <t>固定長期適合率</t>
  </si>
  <si>
    <t>Long-term Debt Matching Ratio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</si>
</sst>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_);[Red]\(#,##0.0\)"/>
    <numFmt numFmtId="165" formatCode="#,##0_ "/>
    <numFmt numFmtId="166" formatCode="#,##0_);[Red]\(#,##0\)"/>
    <numFmt numFmtId="167" formatCode="0.0%"/>
  </numFmts>
  <fonts count="17">
    <font>
      <sz val="11.0"/>
      <color theme="1"/>
      <name val="Calibri"/>
      <scheme val="minor"/>
    </font>
    <font>
      <b/>
      <sz val="14.0"/>
      <color theme="1"/>
      <name val="游ゴシック"/>
    </font>
    <font>
      <sz val="14.0"/>
      <color theme="1"/>
      <name val="游ゴシック"/>
    </font>
    <font>
      <sz val="11.0"/>
      <color theme="1"/>
      <name val="游ゴシック"/>
    </font>
    <font>
      <b/>
      <sz val="11.0"/>
      <color theme="1"/>
      <name val="Arial"/>
    </font>
    <font>
      <b/>
      <sz val="11.0"/>
      <color theme="1"/>
      <name val="游ゴシック"/>
    </font>
    <font>
      <color theme="1"/>
      <name val="Calibri"/>
      <scheme val="minor"/>
    </font>
    <font>
      <sz val="11.0"/>
      <color theme="1"/>
      <name val="Arial"/>
    </font>
    <font>
      <sz val="11.0"/>
      <color rgb="FF000000"/>
      <name val="Arial"/>
    </font>
    <font>
      <sz val="10.0"/>
      <color rgb="FF000000"/>
      <name val="Arial"/>
    </font>
    <font>
      <b/>
      <sz val="11.0"/>
      <color rgb="FF000000"/>
      <name val="Arial"/>
    </font>
    <font>
      <b/>
      <sz val="10.0"/>
      <color rgb="FF000000"/>
      <name val="Arial"/>
    </font>
    <font>
      <sz val="11.0"/>
      <color rgb="FF000000"/>
      <name val="游ゴシック"/>
    </font>
    <font>
      <b/>
      <sz val="11.0"/>
      <color theme="1"/>
      <name val="MS PGothic"/>
    </font>
    <font>
      <sz val="11.0"/>
      <color theme="1"/>
      <name val="ＭＳ ゴシック"/>
    </font>
    <font>
      <sz val="11.0"/>
      <color theme="1"/>
      <name val="MS PGothic"/>
    </font>
    <font>
      <i/>
      <sz val="10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D9D9D9"/>
        <bgColor rgb="FFD9D9D9"/>
      </patternFill>
    </fill>
  </fills>
  <borders count="7">
    <border/>
    <border>
      <left/>
      <right/>
      <top/>
      <bottom/>
    </border>
    <border>
      <top style="thin">
        <color rgb="FF000000"/>
      </top>
    </border>
    <border>
      <top style="thin">
        <color rgb="FF000000"/>
      </top>
      <bottom style="double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7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vertical="center"/>
    </xf>
    <xf borderId="0" fillId="0" fontId="3" numFmtId="164" xfId="0" applyAlignment="1" applyFont="1" applyNumberFormat="1">
      <alignment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horizontal="right" vertical="center"/>
    </xf>
    <xf borderId="0" fillId="0" fontId="5" numFmtId="165" xfId="0" applyAlignment="1" applyFont="1" applyNumberFormat="1">
      <alignment horizontal="right"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center" readingOrder="0" vertical="center"/>
    </xf>
    <xf borderId="0" fillId="0" fontId="6" numFmtId="164" xfId="0" applyAlignment="1" applyFont="1" applyNumberFormat="1">
      <alignment vertical="center"/>
    </xf>
    <xf borderId="1" fillId="2" fontId="5" numFmtId="0" xfId="0" applyAlignment="1" applyBorder="1" applyFill="1" applyFont="1">
      <alignment vertical="center"/>
    </xf>
    <xf borderId="1" fillId="2" fontId="4" numFmtId="0" xfId="0" applyAlignment="1" applyBorder="1" applyFill="1" applyFont="1">
      <alignment vertical="center"/>
    </xf>
    <xf borderId="1" fillId="3" fontId="5" numFmtId="0" xfId="0" applyAlignment="1" applyBorder="1" applyFill="1" applyFont="1">
      <alignment vertical="center"/>
    </xf>
    <xf borderId="1" fillId="4" fontId="5" numFmtId="0" xfId="0" applyAlignment="1" applyBorder="1" applyFill="1" applyFont="1">
      <alignment vertical="center"/>
    </xf>
    <xf borderId="1" fillId="3" fontId="3" numFmtId="0" xfId="0" applyAlignment="1" applyBorder="1" applyFill="1" applyFont="1">
      <alignment vertical="center"/>
    </xf>
    <xf borderId="1" fillId="4" fontId="5" numFmtId="0" xfId="0" applyAlignment="1" applyBorder="1" applyFill="1" applyFont="1">
      <alignment readingOrder="0" vertical="center"/>
    </xf>
    <xf borderId="1" fillId="3" fontId="5" numFmtId="0" xfId="0" applyAlignment="1" applyBorder="1" applyFill="1" applyFont="1">
      <alignment readingOrder="0" vertical="center"/>
    </xf>
    <xf borderId="0" fillId="0" fontId="7" numFmtId="0" xfId="0" applyAlignment="1" applyFont="1">
      <alignment vertical="center"/>
    </xf>
    <xf borderId="0" fillId="0" fontId="8" numFmtId="0" xfId="0" applyAlignment="1" applyFont="1">
      <alignment vertical="center"/>
    </xf>
    <xf borderId="0" fillId="0" fontId="9" numFmtId="164" xfId="0" applyAlignment="1" applyFont="1" applyNumberFormat="1">
      <alignment horizontal="right" vertical="center"/>
    </xf>
    <xf borderId="0" fillId="0" fontId="9" numFmtId="164" xfId="0" applyAlignment="1" applyFont="1" applyNumberFormat="1">
      <alignment horizontal="right" readingOrder="0" vertical="center"/>
    </xf>
    <xf borderId="0" fillId="0" fontId="9" numFmtId="164" xfId="0" applyAlignment="1" applyFont="1" applyNumberFormat="1">
      <alignment horizontal="right" readingOrder="0" vertical="center"/>
    </xf>
    <xf borderId="2" fillId="0" fontId="10" numFmtId="0" xfId="0" applyAlignment="1" applyBorder="1" applyFont="1">
      <alignment vertical="center"/>
    </xf>
    <xf borderId="2" fillId="0" fontId="11" numFmtId="164" xfId="0" applyAlignment="1" applyBorder="1" applyFont="1" applyNumberFormat="1">
      <alignment horizontal="right" vertical="center"/>
    </xf>
    <xf borderId="2" fillId="0" fontId="11" numFmtId="164" xfId="0" applyAlignment="1" applyBorder="1" applyFont="1" applyNumberFormat="1">
      <alignment horizontal="right" readingOrder="0" vertical="center"/>
    </xf>
    <xf borderId="2" fillId="0" fontId="11" numFmtId="164" xfId="0" applyAlignment="1" applyBorder="1" applyFont="1" applyNumberFormat="1">
      <alignment horizontal="right" readingOrder="0" vertical="center"/>
    </xf>
    <xf borderId="2" fillId="0" fontId="11" numFmtId="164" xfId="0" applyAlignment="1" applyBorder="1" applyFont="1" applyNumberFormat="1">
      <alignment horizontal="right" vertical="center"/>
    </xf>
    <xf borderId="0" fillId="0" fontId="12" numFmtId="0" xfId="0" applyAlignment="1" applyFont="1">
      <alignment vertical="center"/>
    </xf>
    <xf borderId="0" fillId="0" fontId="8" numFmtId="0" xfId="0" applyAlignment="1" applyFont="1">
      <alignment readingOrder="0" vertical="center"/>
    </xf>
    <xf borderId="3" fillId="0" fontId="10" numFmtId="0" xfId="0" applyAlignment="1" applyBorder="1" applyFont="1">
      <alignment vertical="center"/>
    </xf>
    <xf borderId="3" fillId="0" fontId="11" numFmtId="164" xfId="0" applyAlignment="1" applyBorder="1" applyFont="1" applyNumberFormat="1">
      <alignment horizontal="right" vertical="center"/>
    </xf>
    <xf borderId="3" fillId="0" fontId="11" numFmtId="164" xfId="0" applyAlignment="1" applyBorder="1" applyFont="1" applyNumberFormat="1">
      <alignment horizontal="right" readingOrder="0" vertical="center"/>
    </xf>
    <xf borderId="3" fillId="0" fontId="11" numFmtId="164" xfId="0" applyAlignment="1" applyBorder="1" applyFont="1" applyNumberFormat="1">
      <alignment horizontal="right" readingOrder="0" vertical="center"/>
    </xf>
    <xf borderId="0" fillId="0" fontId="9" numFmtId="166" xfId="0" applyAlignment="1" applyFont="1" applyNumberFormat="1">
      <alignment horizontal="right" vertical="center"/>
    </xf>
    <xf borderId="0" fillId="0" fontId="9" numFmtId="164" xfId="0" applyAlignment="1" applyFont="1" applyNumberFormat="1">
      <alignment horizontal="right" vertical="center"/>
    </xf>
    <xf borderId="4" fillId="0" fontId="9" numFmtId="164" xfId="0" applyAlignment="1" applyBorder="1" applyFont="1" applyNumberFormat="1">
      <alignment horizontal="right" readingOrder="0" vertical="center"/>
    </xf>
    <xf borderId="2" fillId="0" fontId="10" numFmtId="0" xfId="0" applyAlignment="1" applyBorder="1" applyFont="1">
      <alignment readingOrder="0" vertical="center"/>
    </xf>
    <xf borderId="5" fillId="0" fontId="11" numFmtId="164" xfId="0" applyAlignment="1" applyBorder="1" applyFont="1" applyNumberFormat="1">
      <alignment horizontal="right" vertical="center"/>
    </xf>
    <xf borderId="5" fillId="0" fontId="11" numFmtId="164" xfId="0" applyAlignment="1" applyBorder="1" applyFont="1" applyNumberFormat="1">
      <alignment horizontal="right" readingOrder="0" vertical="center"/>
    </xf>
    <xf borderId="0" fillId="0" fontId="9" numFmtId="166" xfId="0" applyAlignment="1" applyFont="1" applyNumberFormat="1">
      <alignment horizontal="right" readingOrder="0" vertical="center"/>
    </xf>
    <xf borderId="0" fillId="0" fontId="6" numFmtId="4" xfId="0" applyAlignment="1" applyFont="1" applyNumberFormat="1">
      <alignment readingOrder="0" vertical="center"/>
    </xf>
    <xf borderId="1" fillId="2" fontId="9" numFmtId="166" xfId="0" applyAlignment="1" applyBorder="1" applyFill="1" applyFont="1" applyNumberFormat="1">
      <alignment horizontal="right" vertical="center"/>
    </xf>
    <xf borderId="1" fillId="2" fontId="3" numFmtId="0" xfId="0" applyAlignment="1" applyBorder="1" applyFill="1" applyFont="1">
      <alignment vertical="center"/>
    </xf>
    <xf borderId="1" fillId="2" fontId="3" numFmtId="164" xfId="0" applyAlignment="1" applyBorder="1" applyFill="1" applyFont="1" applyNumberFormat="1">
      <alignment vertical="center"/>
    </xf>
    <xf borderId="6" fillId="2" fontId="11" numFmtId="166" xfId="0" applyAlignment="1" applyBorder="1" applyFill="1" applyFont="1" applyNumberFormat="1">
      <alignment horizontal="right" vertical="center"/>
    </xf>
    <xf borderId="2" fillId="0" fontId="11" numFmtId="166" xfId="0" applyAlignment="1" applyBorder="1" applyFont="1" applyNumberFormat="1">
      <alignment horizontal="right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vertical="center"/>
    </xf>
    <xf quotePrefix="1" borderId="0" fillId="0" fontId="5" numFmtId="0" xfId="0" applyAlignment="1" applyFont="1">
      <alignment horizontal="center" vertical="center"/>
    </xf>
    <xf quotePrefix="1" borderId="0" fillId="0" fontId="5" numFmtId="0" xfId="0" applyAlignment="1" applyFont="1">
      <alignment horizontal="center" readingOrder="0" vertical="center"/>
    </xf>
    <xf borderId="0" fillId="0" fontId="3" numFmtId="164" xfId="0" applyAlignment="1" applyFont="1" applyNumberFormat="1">
      <alignment horizontal="center" vertical="center"/>
    </xf>
    <xf borderId="0" fillId="0" fontId="9" numFmtId="166" xfId="0" applyAlignment="1" applyFont="1" applyNumberFormat="1">
      <alignment horizontal="right" readingOrder="0" vertical="center"/>
    </xf>
    <xf borderId="0" fillId="0" fontId="6" numFmtId="3" xfId="0" applyAlignment="1" applyFont="1" applyNumberFormat="1">
      <alignment readingOrder="0" vertical="center"/>
    </xf>
    <xf borderId="4" fillId="0" fontId="9" numFmtId="166" xfId="0" applyAlignment="1" applyBorder="1" applyFont="1" applyNumberFormat="1">
      <alignment horizontal="right" vertical="center"/>
    </xf>
    <xf borderId="4" fillId="0" fontId="9" numFmtId="166" xfId="0" applyAlignment="1" applyBorder="1" applyFont="1" applyNumberFormat="1">
      <alignment horizontal="right" readingOrder="0" vertical="center"/>
    </xf>
    <xf borderId="4" fillId="0" fontId="9" numFmtId="166" xfId="0" applyAlignment="1" applyBorder="1" applyFont="1" applyNumberFormat="1">
      <alignment horizontal="right" readingOrder="0" vertical="center"/>
    </xf>
    <xf borderId="2" fillId="0" fontId="4" numFmtId="0" xfId="0" applyAlignment="1" applyBorder="1" applyFont="1">
      <alignment vertical="center"/>
    </xf>
    <xf borderId="0" fillId="0" fontId="11" numFmtId="166" xfId="0" applyAlignment="1" applyFont="1" applyNumberFormat="1">
      <alignment horizontal="right" vertical="center"/>
    </xf>
    <xf borderId="0" fillId="0" fontId="11" numFmtId="166" xfId="0" applyAlignment="1" applyFont="1" applyNumberFormat="1">
      <alignment horizontal="right" vertical="center"/>
    </xf>
    <xf borderId="0" fillId="0" fontId="6" numFmtId="166" xfId="0" applyAlignment="1" applyFont="1" applyNumberFormat="1">
      <alignment vertical="center"/>
    </xf>
    <xf borderId="2" fillId="0" fontId="11" numFmtId="166" xfId="0" applyAlignment="1" applyBorder="1" applyFont="1" applyNumberFormat="1">
      <alignment horizontal="right" vertical="center"/>
    </xf>
    <xf borderId="3" fillId="0" fontId="4" numFmtId="0" xfId="0" applyAlignment="1" applyBorder="1" applyFont="1">
      <alignment vertical="center"/>
    </xf>
    <xf borderId="3" fillId="0" fontId="11" numFmtId="166" xfId="0" applyAlignment="1" applyBorder="1" applyFont="1" applyNumberFormat="1">
      <alignment horizontal="right" vertical="center"/>
    </xf>
    <xf borderId="3" fillId="0" fontId="11" numFmtId="166" xfId="0" applyAlignment="1" applyBorder="1" applyFont="1" applyNumberFormat="1">
      <alignment horizontal="right" vertical="center"/>
    </xf>
    <xf borderId="0" fillId="0" fontId="7" numFmtId="0" xfId="0" applyAlignment="1" applyFont="1">
      <alignment readingOrder="0" vertical="center"/>
    </xf>
    <xf borderId="2" fillId="0" fontId="11" numFmtId="166" xfId="0" applyAlignment="1" applyBorder="1" applyFont="1" applyNumberFormat="1">
      <alignment horizontal="right" readingOrder="0" vertical="center"/>
    </xf>
    <xf borderId="0" fillId="0" fontId="3" numFmtId="3" xfId="0" applyAlignment="1" applyFont="1" applyNumberFormat="1">
      <alignment vertical="center"/>
    </xf>
    <xf borderId="0" fillId="0" fontId="3" numFmtId="166" xfId="0" applyAlignment="1" applyFont="1" applyNumberFormat="1">
      <alignment vertical="center"/>
    </xf>
    <xf borderId="0" fillId="0" fontId="5" numFmtId="165" xfId="0" applyAlignment="1" applyFont="1" applyNumberFormat="1">
      <alignment vertical="center"/>
    </xf>
    <xf borderId="0" fillId="0" fontId="13" numFmtId="0" xfId="0" applyAlignment="1" applyFont="1">
      <alignment vertical="center"/>
    </xf>
    <xf borderId="0" fillId="0" fontId="5" numFmtId="164" xfId="0" applyAlignment="1" applyFont="1" applyNumberFormat="1">
      <alignment horizontal="center" vertical="center"/>
    </xf>
    <xf borderId="0" fillId="0" fontId="14" numFmtId="0" xfId="0" applyAlignment="1" applyFont="1">
      <alignment vertical="center"/>
    </xf>
    <xf borderId="0" fillId="0" fontId="15" numFmtId="0" xfId="0" applyAlignment="1" applyFont="1">
      <alignment vertical="center"/>
    </xf>
    <xf borderId="0" fillId="0" fontId="6" numFmtId="0" xfId="0" applyAlignment="1" applyFont="1">
      <alignment vertical="center"/>
    </xf>
    <xf borderId="0" fillId="0" fontId="11" numFmtId="166" xfId="0" applyAlignment="1" applyFont="1" applyNumberFormat="1">
      <alignment horizontal="right" readingOrder="0" vertical="center"/>
    </xf>
    <xf borderId="0" fillId="5" fontId="6" numFmtId="0" xfId="0" applyAlignment="1" applyFill="1" applyFont="1">
      <alignment vertical="center"/>
    </xf>
    <xf borderId="0" fillId="0" fontId="16" numFmtId="167" xfId="0" applyAlignment="1" applyFont="1" applyNumberFormat="1">
      <alignment horizontal="right" vertical="center"/>
    </xf>
    <xf borderId="0" fillId="0" fontId="16" numFmtId="9" xfId="0" applyAlignment="1" applyFont="1" applyNumberFormat="1">
      <alignment horizontal="righ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3.0" ySplit="3.0" topLeftCell="D4" activePane="bottomRight" state="frozen"/>
      <selection activeCell="D1" sqref="D1" pane="topRight"/>
      <selection activeCell="A4" sqref="A4" pane="bottomLeft"/>
      <selection activeCell="D4" sqref="D4" pane="bottomRight"/>
    </sheetView>
  </sheetViews>
  <sheetFormatPr customHeight="1" defaultColWidth="14.43" defaultRowHeight="15.0"/>
  <cols>
    <col customWidth="1" min="1" max="1" width="2.86"/>
    <col customWidth="1" min="2" max="3" width="19.14"/>
    <col customWidth="1" min="4" max="19" width="10.29"/>
    <col customWidth="1" min="20" max="20" width="14.29"/>
    <col customWidth="1" min="21" max="21" width="11.14"/>
    <col customWidth="1" min="22" max="22" width="9.0"/>
    <col customWidth="1" min="23" max="23" width="13.29"/>
    <col customWidth="1" min="24" max="26" width="11.29"/>
    <col customWidth="1" min="27" max="27" width="13.29"/>
    <col customWidth="1" min="28" max="31" width="11.43"/>
    <col customWidth="1" min="32" max="35" width="11.14"/>
  </cols>
  <sheetData>
    <row r="1" ht="36.0" customHeight="1">
      <c r="B1" s="1" t="s">
        <v>0</v>
      </c>
      <c r="C1" s="2" t="s">
        <v>1</v>
      </c>
      <c r="G1" s="3"/>
      <c r="N1" s="3"/>
      <c r="R1" s="3"/>
      <c r="S1" s="3"/>
    </row>
    <row r="2">
      <c r="B2" s="4" t="s">
        <v>2</v>
      </c>
      <c r="C2" s="4" t="s">
        <v>3</v>
      </c>
      <c r="D2" s="5"/>
      <c r="E2" s="5" t="s">
        <v>4</v>
      </c>
      <c r="F2" s="5"/>
      <c r="H2" s="5"/>
      <c r="I2" s="5" t="s">
        <v>5</v>
      </c>
      <c r="J2" s="5"/>
      <c r="K2" s="5"/>
      <c r="L2" s="5"/>
      <c r="M2" s="5" t="s">
        <v>6</v>
      </c>
      <c r="N2" s="5"/>
      <c r="O2" s="5"/>
      <c r="P2" s="6"/>
      <c r="Q2" s="6" t="s">
        <v>7</v>
      </c>
      <c r="R2" s="7"/>
      <c r="S2" s="7"/>
      <c r="T2" s="8" t="s">
        <v>8</v>
      </c>
      <c r="X2" s="9" t="s">
        <v>9</v>
      </c>
      <c r="Z2" s="10"/>
      <c r="AB2" s="9" t="s">
        <v>10</v>
      </c>
      <c r="AD2" s="10"/>
      <c r="AF2" s="9" t="s">
        <v>11</v>
      </c>
      <c r="AH2" s="10"/>
    </row>
    <row r="3">
      <c r="B3" s="11" t="s">
        <v>12</v>
      </c>
      <c r="C3" s="12" t="s">
        <v>13</v>
      </c>
      <c r="D3" s="13"/>
      <c r="E3" s="13" t="s">
        <v>14</v>
      </c>
      <c r="F3" s="13"/>
      <c r="G3" s="13"/>
      <c r="H3" s="14"/>
      <c r="I3" s="14" t="s">
        <v>15</v>
      </c>
      <c r="J3" s="14"/>
      <c r="K3" s="14"/>
      <c r="L3" s="13"/>
      <c r="M3" s="13" t="s">
        <v>16</v>
      </c>
      <c r="N3" s="13"/>
      <c r="O3" s="13"/>
      <c r="P3" s="14"/>
      <c r="Q3" s="14" t="s">
        <v>17</v>
      </c>
      <c r="R3" s="14"/>
      <c r="S3" s="14"/>
      <c r="T3" s="13"/>
      <c r="U3" s="13" t="s">
        <v>18</v>
      </c>
      <c r="V3" s="15"/>
      <c r="W3" s="15"/>
      <c r="X3" s="16"/>
      <c r="Y3" s="16" t="s">
        <v>19</v>
      </c>
      <c r="Z3" s="14"/>
      <c r="AA3" s="14"/>
      <c r="AB3" s="13"/>
      <c r="AC3" s="17" t="s">
        <v>20</v>
      </c>
      <c r="AD3" s="15"/>
      <c r="AE3" s="15"/>
      <c r="AF3" s="16" t="s">
        <v>21</v>
      </c>
      <c r="AG3" s="14"/>
      <c r="AH3" s="14"/>
      <c r="AI3" s="14"/>
    </row>
    <row r="4">
      <c r="B4" s="18"/>
      <c r="C4" s="18"/>
      <c r="D4" s="8" t="s">
        <v>22</v>
      </c>
      <c r="E4" s="8" t="s">
        <v>23</v>
      </c>
      <c r="F4" s="8" t="s">
        <v>24</v>
      </c>
      <c r="G4" s="8" t="s">
        <v>25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22</v>
      </c>
      <c r="M4" s="8" t="s">
        <v>23</v>
      </c>
      <c r="N4" s="8" t="s">
        <v>24</v>
      </c>
      <c r="O4" s="8" t="s">
        <v>25</v>
      </c>
      <c r="P4" s="8" t="s">
        <v>22</v>
      </c>
      <c r="Q4" s="8" t="s">
        <v>23</v>
      </c>
      <c r="R4" s="8" t="s">
        <v>24</v>
      </c>
      <c r="S4" s="8" t="s">
        <v>25</v>
      </c>
      <c r="T4" s="8" t="s">
        <v>22</v>
      </c>
      <c r="U4" s="8" t="s">
        <v>23</v>
      </c>
      <c r="V4" s="8" t="s">
        <v>24</v>
      </c>
      <c r="W4" s="8" t="s">
        <v>25</v>
      </c>
      <c r="X4" s="9" t="s">
        <v>22</v>
      </c>
      <c r="Y4" s="8" t="s">
        <v>23</v>
      </c>
      <c r="Z4" s="8" t="s">
        <v>24</v>
      </c>
      <c r="AA4" s="8" t="s">
        <v>25</v>
      </c>
      <c r="AB4" s="9" t="s">
        <v>22</v>
      </c>
      <c r="AC4" s="8" t="s">
        <v>23</v>
      </c>
      <c r="AD4" s="8" t="s">
        <v>24</v>
      </c>
      <c r="AE4" s="8" t="s">
        <v>25</v>
      </c>
      <c r="AF4" s="9" t="s">
        <v>22</v>
      </c>
      <c r="AG4" s="8" t="s">
        <v>23</v>
      </c>
      <c r="AH4" s="8" t="s">
        <v>24</v>
      </c>
      <c r="AI4" s="8" t="s">
        <v>25</v>
      </c>
    </row>
    <row r="5">
      <c r="B5" s="19" t="s">
        <v>26</v>
      </c>
      <c r="C5" s="19" t="s">
        <v>27</v>
      </c>
      <c r="D5" s="20">
        <v>1779.212</v>
      </c>
      <c r="E5" s="20">
        <v>3716.899</v>
      </c>
      <c r="F5" s="20">
        <v>5666.851</v>
      </c>
      <c r="G5" s="20">
        <v>7338.502</v>
      </c>
      <c r="H5" s="20">
        <v>1660.643</v>
      </c>
      <c r="I5" s="20">
        <v>3478.322</v>
      </c>
      <c r="J5" s="20">
        <v>5237.783</v>
      </c>
      <c r="K5" s="20">
        <v>7361.667</v>
      </c>
      <c r="L5" s="20">
        <v>2588.142</v>
      </c>
      <c r="M5" s="20">
        <v>5054.378</v>
      </c>
      <c r="N5" s="20">
        <v>7862.023</v>
      </c>
      <c r="O5" s="20">
        <v>10449.497</v>
      </c>
      <c r="P5" s="20">
        <v>2826.332</v>
      </c>
      <c r="Q5" s="20">
        <v>5469.563</v>
      </c>
      <c r="R5" s="20">
        <v>7753.207</v>
      </c>
      <c r="S5" s="20">
        <v>10029.18</v>
      </c>
      <c r="T5" s="20">
        <v>1867.179</v>
      </c>
      <c r="U5" s="20">
        <v>4326.222</v>
      </c>
      <c r="V5" s="20">
        <v>6644.928</v>
      </c>
      <c r="W5" s="20">
        <v>9354.195</v>
      </c>
      <c r="X5" s="21">
        <v>2565.938</v>
      </c>
      <c r="Y5" s="20">
        <v>5632.744</v>
      </c>
      <c r="Z5" s="22">
        <v>8306.877</v>
      </c>
      <c r="AA5" s="20">
        <v>11172.06</v>
      </c>
      <c r="AB5" s="21">
        <v>2693.945</v>
      </c>
      <c r="AC5" s="20">
        <v>5693.513</v>
      </c>
      <c r="AD5" s="20">
        <v>8865.001</v>
      </c>
      <c r="AE5" s="20">
        <v>12059.379</v>
      </c>
      <c r="AF5" s="21">
        <v>3247.101</v>
      </c>
    </row>
    <row r="6">
      <c r="B6" s="19" t="s">
        <v>28</v>
      </c>
      <c r="C6" s="19" t="s">
        <v>29</v>
      </c>
      <c r="D6" s="20">
        <v>1218.87</v>
      </c>
      <c r="E6" s="20">
        <v>2568.564</v>
      </c>
      <c r="F6" s="20">
        <v>3928.813</v>
      </c>
      <c r="G6" s="20">
        <v>5109.021</v>
      </c>
      <c r="H6" s="20">
        <v>1048.245</v>
      </c>
      <c r="I6" s="20">
        <v>2210.496</v>
      </c>
      <c r="J6" s="20">
        <v>3279.542</v>
      </c>
      <c r="K6" s="20">
        <v>4672.372</v>
      </c>
      <c r="L6" s="20">
        <v>1416.032</v>
      </c>
      <c r="M6" s="20">
        <v>2791.394</v>
      </c>
      <c r="N6" s="20">
        <v>4283.86</v>
      </c>
      <c r="O6" s="20">
        <v>5900.807</v>
      </c>
      <c r="P6" s="20">
        <v>1852.072</v>
      </c>
      <c r="Q6" s="20">
        <v>3415.211</v>
      </c>
      <c r="R6" s="20">
        <v>5001.187</v>
      </c>
      <c r="S6" s="20">
        <v>6564.738</v>
      </c>
      <c r="T6" s="20">
        <v>1457.236</v>
      </c>
      <c r="U6" s="20">
        <v>3316.064</v>
      </c>
      <c r="V6" s="20">
        <v>4811.14</v>
      </c>
      <c r="W6" s="20">
        <v>6776.792</v>
      </c>
      <c r="X6" s="21">
        <v>1502.856</v>
      </c>
      <c r="Y6" s="20">
        <v>3400.942</v>
      </c>
      <c r="Z6" s="22">
        <v>5023.873</v>
      </c>
      <c r="AA6" s="20">
        <v>6802.4</v>
      </c>
      <c r="AB6" s="21">
        <v>1653.388</v>
      </c>
      <c r="AC6" s="20">
        <v>3489.968</v>
      </c>
      <c r="AD6" s="20">
        <v>5423.372</v>
      </c>
      <c r="AE6" s="20">
        <v>7378.48</v>
      </c>
      <c r="AF6" s="21">
        <v>1810.935</v>
      </c>
    </row>
    <row r="7">
      <c r="B7" s="23" t="s">
        <v>30</v>
      </c>
      <c r="C7" s="23" t="s">
        <v>31</v>
      </c>
      <c r="D7" s="24">
        <v>560.341</v>
      </c>
      <c r="E7" s="24">
        <v>1148.334</v>
      </c>
      <c r="F7" s="24">
        <v>1738.038</v>
      </c>
      <c r="G7" s="24">
        <v>2229.48</v>
      </c>
      <c r="H7" s="24">
        <v>612.398</v>
      </c>
      <c r="I7" s="24">
        <v>1267.826</v>
      </c>
      <c r="J7" s="24">
        <v>1958.24</v>
      </c>
      <c r="K7" s="24">
        <v>2689.294</v>
      </c>
      <c r="L7" s="24">
        <v>1172.109</v>
      </c>
      <c r="M7" s="24">
        <v>2262.984</v>
      </c>
      <c r="N7" s="24">
        <v>3578.162</v>
      </c>
      <c r="O7" s="24">
        <v>4548.689</v>
      </c>
      <c r="P7" s="24">
        <v>974.26</v>
      </c>
      <c r="Q7" s="24">
        <v>2054.352</v>
      </c>
      <c r="R7" s="24">
        <v>2752.019</v>
      </c>
      <c r="S7" s="24">
        <v>3464.442</v>
      </c>
      <c r="T7" s="24">
        <v>409.943</v>
      </c>
      <c r="U7" s="24">
        <v>1010.157</v>
      </c>
      <c r="V7" s="24">
        <v>1833.787</v>
      </c>
      <c r="W7" s="24">
        <v>2577.402</v>
      </c>
      <c r="X7" s="25">
        <v>1063.081</v>
      </c>
      <c r="Y7" s="24">
        <v>2231.801</v>
      </c>
      <c r="Z7" s="26">
        <v>3283.004</v>
      </c>
      <c r="AA7" s="24">
        <v>4369.659</v>
      </c>
      <c r="AB7" s="25">
        <v>1040.556</v>
      </c>
      <c r="AC7" s="24">
        <v>2203.545</v>
      </c>
      <c r="AD7" s="24">
        <v>3441.629</v>
      </c>
      <c r="AE7" s="24">
        <v>4680.898</v>
      </c>
      <c r="AF7" s="25">
        <f>AF5-AF6</f>
        <v>1436.166</v>
      </c>
    </row>
    <row r="8">
      <c r="B8" s="19" t="s">
        <v>32</v>
      </c>
      <c r="C8" s="19" t="s">
        <v>33</v>
      </c>
      <c r="D8" s="20">
        <v>636.153</v>
      </c>
      <c r="E8" s="20">
        <v>1240.463</v>
      </c>
      <c r="F8" s="20">
        <v>1844.824</v>
      </c>
      <c r="G8" s="20">
        <v>2400.475</v>
      </c>
      <c r="H8" s="20">
        <v>612.059</v>
      </c>
      <c r="I8" s="20">
        <v>1140.618</v>
      </c>
      <c r="J8" s="20">
        <v>1702.335</v>
      </c>
      <c r="K8" s="20">
        <v>2329.941</v>
      </c>
      <c r="L8" s="20">
        <v>692.203</v>
      </c>
      <c r="M8" s="20">
        <v>1422.962</v>
      </c>
      <c r="N8" s="20">
        <v>2223.039</v>
      </c>
      <c r="O8" s="20">
        <v>3081.562</v>
      </c>
      <c r="P8" s="20">
        <v>911.805</v>
      </c>
      <c r="Q8" s="20">
        <v>1696.675</v>
      </c>
      <c r="R8" s="20">
        <v>2502.099</v>
      </c>
      <c r="S8" s="20">
        <v>3251.46</v>
      </c>
      <c r="T8" s="20">
        <v>746.155</v>
      </c>
      <c r="U8" s="20">
        <v>1519.871</v>
      </c>
      <c r="V8" s="20">
        <v>2296.601</v>
      </c>
      <c r="W8" s="20">
        <v>3019.672</v>
      </c>
      <c r="X8" s="21">
        <v>776.103</v>
      </c>
      <c r="Y8" s="20">
        <v>1592.793</v>
      </c>
      <c r="Z8" s="22">
        <v>2445.844</v>
      </c>
      <c r="AA8" s="20">
        <v>3427.431</v>
      </c>
      <c r="AB8" s="21">
        <v>956.345</v>
      </c>
      <c r="AC8" s="20">
        <v>1967.989</v>
      </c>
      <c r="AD8" s="20">
        <v>3012.816</v>
      </c>
      <c r="AE8" s="20">
        <v>4101.491</v>
      </c>
      <c r="AF8" s="21">
        <v>1062.787</v>
      </c>
    </row>
    <row r="9">
      <c r="B9" s="23" t="s">
        <v>34</v>
      </c>
      <c r="C9" s="23" t="s">
        <v>35</v>
      </c>
      <c r="D9" s="24">
        <v>-75.812</v>
      </c>
      <c r="E9" s="24">
        <v>-92.128</v>
      </c>
      <c r="F9" s="24">
        <v>-106.786</v>
      </c>
      <c r="G9" s="24">
        <v>-170.995</v>
      </c>
      <c r="H9" s="24">
        <v>0.339</v>
      </c>
      <c r="I9" s="24">
        <v>127.208</v>
      </c>
      <c r="J9" s="24">
        <v>255.904</v>
      </c>
      <c r="K9" s="24">
        <v>359.352</v>
      </c>
      <c r="L9" s="24">
        <v>479.905</v>
      </c>
      <c r="M9" s="24">
        <v>840.022</v>
      </c>
      <c r="N9" s="24">
        <v>1355.123</v>
      </c>
      <c r="O9" s="24">
        <v>1467.126</v>
      </c>
      <c r="P9" s="24">
        <v>62.455</v>
      </c>
      <c r="Q9" s="24">
        <v>357.676</v>
      </c>
      <c r="R9" s="24">
        <v>249.92</v>
      </c>
      <c r="S9" s="24">
        <v>212.982</v>
      </c>
      <c r="T9" s="24">
        <v>-336.211</v>
      </c>
      <c r="U9" s="24">
        <v>-509.714</v>
      </c>
      <c r="V9" s="24">
        <v>-462.814</v>
      </c>
      <c r="W9" s="24">
        <v>-442.27</v>
      </c>
      <c r="X9" s="25">
        <v>286.978</v>
      </c>
      <c r="Y9" s="24">
        <v>639.008</v>
      </c>
      <c r="Z9" s="26">
        <v>837.159</v>
      </c>
      <c r="AA9" s="24">
        <v>942.227</v>
      </c>
      <c r="AB9" s="25">
        <v>84.21</v>
      </c>
      <c r="AC9" s="24">
        <v>235.556</v>
      </c>
      <c r="AD9" s="24">
        <v>428.812</v>
      </c>
      <c r="AE9" s="24">
        <v>579.407</v>
      </c>
      <c r="AF9" s="25">
        <f>AF7-AF8</f>
        <v>373.379</v>
      </c>
    </row>
    <row r="10">
      <c r="B10" s="19" t="s">
        <v>36</v>
      </c>
      <c r="C10" s="19" t="s">
        <v>37</v>
      </c>
      <c r="D10" s="20">
        <v>1.595</v>
      </c>
      <c r="E10" s="20">
        <v>3.683</v>
      </c>
      <c r="F10" s="20">
        <v>6.019</v>
      </c>
      <c r="G10" s="20">
        <v>8.467</v>
      </c>
      <c r="H10" s="20">
        <v>1.973</v>
      </c>
      <c r="I10" s="20">
        <v>2.667</v>
      </c>
      <c r="J10" s="20">
        <v>4.891</v>
      </c>
      <c r="K10" s="20">
        <v>5.74</v>
      </c>
      <c r="L10" s="20">
        <v>0.75</v>
      </c>
      <c r="M10" s="20">
        <v>2.326</v>
      </c>
      <c r="N10" s="20">
        <v>3.761</v>
      </c>
      <c r="O10" s="20">
        <v>5.19</v>
      </c>
      <c r="P10" s="20">
        <v>1.213</v>
      </c>
      <c r="Q10" s="20">
        <v>3.483</v>
      </c>
      <c r="R10" s="20">
        <v>4.73</v>
      </c>
      <c r="S10" s="20">
        <v>7.502</v>
      </c>
      <c r="T10" s="20">
        <v>1.883</v>
      </c>
      <c r="U10" s="20">
        <v>5.713</v>
      </c>
      <c r="V10" s="20">
        <v>10.908</v>
      </c>
      <c r="W10" s="20">
        <v>19.553</v>
      </c>
      <c r="X10" s="21">
        <v>9.362</v>
      </c>
      <c r="Y10" s="20">
        <v>21.053</v>
      </c>
      <c r="Z10" s="22">
        <v>30.646</v>
      </c>
      <c r="AA10" s="20">
        <v>39.653</v>
      </c>
      <c r="AB10" s="21">
        <v>7.094</v>
      </c>
      <c r="AC10" s="20">
        <v>13.31</v>
      </c>
      <c r="AD10" s="20">
        <v>18.027</v>
      </c>
      <c r="AE10" s="20">
        <v>26.956</v>
      </c>
      <c r="AF10" s="21">
        <v>11.458</v>
      </c>
    </row>
    <row r="11">
      <c r="B11" s="19" t="s">
        <v>38</v>
      </c>
      <c r="C11" s="19" t="s">
        <v>39</v>
      </c>
      <c r="D11" s="20">
        <v>0.36</v>
      </c>
      <c r="E11" s="20">
        <v>0.36</v>
      </c>
      <c r="F11" s="20">
        <v>0.36</v>
      </c>
      <c r="G11" s="20">
        <v>0.36</v>
      </c>
      <c r="H11" s="20">
        <v>0.36</v>
      </c>
      <c r="I11" s="20">
        <v>0.36</v>
      </c>
      <c r="J11" s="20">
        <v>0.36</v>
      </c>
      <c r="K11" s="20">
        <v>0.36</v>
      </c>
      <c r="L11" s="20">
        <v>0.36</v>
      </c>
      <c r="M11" s="20">
        <v>0.36</v>
      </c>
      <c r="N11" s="20">
        <v>0.36</v>
      </c>
      <c r="O11" s="20">
        <v>0.36</v>
      </c>
      <c r="P11" s="20">
        <v>0.36</v>
      </c>
      <c r="Q11" s="20">
        <v>0.36</v>
      </c>
      <c r="R11" s="20">
        <v>0.36</v>
      </c>
      <c r="S11" s="20">
        <v>0.36</v>
      </c>
      <c r="T11" s="20">
        <v>0.36</v>
      </c>
      <c r="U11" s="20">
        <v>0.36</v>
      </c>
      <c r="V11" s="20">
        <v>0.36</v>
      </c>
      <c r="W11" s="20">
        <v>0.36</v>
      </c>
      <c r="X11" s="21">
        <v>0.36</v>
      </c>
      <c r="Y11" s="20">
        <v>0.36</v>
      </c>
      <c r="Z11" s="22">
        <v>0.36</v>
      </c>
      <c r="AA11" s="20">
        <v>0.36</v>
      </c>
      <c r="AB11" s="21">
        <v>0.36</v>
      </c>
      <c r="AC11" s="20">
        <v>0.36</v>
      </c>
      <c r="AD11" s="20">
        <v>0.463</v>
      </c>
      <c r="AE11" s="20">
        <v>0.463</v>
      </c>
      <c r="AF11" s="21">
        <v>0.36</v>
      </c>
    </row>
    <row r="12">
      <c r="B12" s="19" t="s">
        <v>40</v>
      </c>
      <c r="C12" s="19" t="s">
        <v>41</v>
      </c>
      <c r="D12" s="20">
        <v>0.0</v>
      </c>
      <c r="E12" s="20">
        <v>0.0</v>
      </c>
      <c r="F12" s="20">
        <v>0.0</v>
      </c>
      <c r="G12" s="20">
        <v>0.0</v>
      </c>
      <c r="H12" s="20">
        <v>0.0</v>
      </c>
      <c r="I12" s="20">
        <v>0.0</v>
      </c>
      <c r="J12" s="20">
        <v>0.0</v>
      </c>
      <c r="K12" s="20">
        <v>0.0</v>
      </c>
      <c r="L12" s="20">
        <v>0.0</v>
      </c>
      <c r="M12" s="20">
        <v>0.0</v>
      </c>
      <c r="N12" s="20">
        <v>0.0</v>
      </c>
      <c r="O12" s="20">
        <v>0.0</v>
      </c>
      <c r="P12" s="20">
        <v>41.116</v>
      </c>
      <c r="Q12" s="20">
        <v>82.614</v>
      </c>
      <c r="R12" s="20">
        <v>124.118</v>
      </c>
      <c r="S12" s="20">
        <v>165.612</v>
      </c>
      <c r="T12" s="20">
        <v>45.666</v>
      </c>
      <c r="U12" s="20">
        <v>91.282</v>
      </c>
      <c r="V12" s="20">
        <v>136.67</v>
      </c>
      <c r="W12" s="20">
        <v>182.014</v>
      </c>
      <c r="X12" s="21">
        <v>45.321</v>
      </c>
      <c r="Y12" s="20">
        <v>90.617</v>
      </c>
      <c r="Z12" s="22">
        <v>135.963</v>
      </c>
      <c r="AA12" s="20">
        <v>181.279</v>
      </c>
      <c r="AB12" s="21">
        <v>40.499</v>
      </c>
      <c r="AC12" s="20">
        <v>57.657</v>
      </c>
      <c r="AD12" s="20">
        <v>85.232</v>
      </c>
      <c r="AE12" s="20">
        <v>112.21</v>
      </c>
      <c r="AF12" s="21">
        <v>24.861</v>
      </c>
    </row>
    <row r="13">
      <c r="B13" s="19" t="s">
        <v>42</v>
      </c>
      <c r="C13" s="19" t="s">
        <v>43</v>
      </c>
      <c r="D13" s="20">
        <v>0.0</v>
      </c>
      <c r="E13" s="20">
        <v>0.733</v>
      </c>
      <c r="F13" s="20">
        <v>7.486</v>
      </c>
      <c r="G13" s="20">
        <v>28.563</v>
      </c>
      <c r="H13" s="20">
        <v>0.0</v>
      </c>
      <c r="I13" s="20">
        <v>0.0</v>
      </c>
      <c r="J13" s="20">
        <v>0.0</v>
      </c>
      <c r="K13" s="20">
        <v>0.0</v>
      </c>
      <c r="L13" s="20">
        <v>0.0</v>
      </c>
      <c r="M13" s="20">
        <v>0.0</v>
      </c>
      <c r="N13" s="20">
        <v>48.826</v>
      </c>
      <c r="O13" s="20">
        <v>207.779</v>
      </c>
      <c r="P13" s="20">
        <v>270.395</v>
      </c>
      <c r="Q13" s="20">
        <v>350.903</v>
      </c>
      <c r="R13" s="20">
        <v>208.51</v>
      </c>
      <c r="S13" s="20">
        <v>204.786</v>
      </c>
      <c r="T13" s="20">
        <v>90.888</v>
      </c>
      <c r="U13" s="20">
        <v>111.822</v>
      </c>
      <c r="V13" s="20">
        <v>48.565</v>
      </c>
      <c r="W13" s="20">
        <v>133.957</v>
      </c>
      <c r="X13" s="21">
        <v>75.32</v>
      </c>
      <c r="Y13" s="20">
        <v>0.0</v>
      </c>
      <c r="Z13" s="22">
        <v>0.0</v>
      </c>
      <c r="AA13" s="20">
        <v>0.0</v>
      </c>
      <c r="AB13" s="21">
        <v>0.0</v>
      </c>
      <c r="AC13" s="20">
        <v>0.0</v>
      </c>
      <c r="AD13" s="20">
        <v>0.0</v>
      </c>
      <c r="AE13" s="20">
        <v>30.133</v>
      </c>
      <c r="AF13" s="21">
        <v>34.42</v>
      </c>
    </row>
    <row r="14">
      <c r="B14" s="19" t="s">
        <v>44</v>
      </c>
      <c r="C14" s="19" t="s">
        <v>45</v>
      </c>
      <c r="D14" s="20">
        <v>6.119999999999999</v>
      </c>
      <c r="E14" s="20">
        <v>8.797</v>
      </c>
      <c r="F14" s="20">
        <v>12.088</v>
      </c>
      <c r="G14" s="20">
        <v>17.62</v>
      </c>
      <c r="H14" s="20">
        <v>2.367</v>
      </c>
      <c r="I14" s="20">
        <v>4.105</v>
      </c>
      <c r="J14" s="20">
        <v>5.216</v>
      </c>
      <c r="K14" s="20">
        <v>13.793</v>
      </c>
      <c r="L14" s="20">
        <v>2.5660000000000003</v>
      </c>
      <c r="M14" s="20">
        <v>3.803</v>
      </c>
      <c r="N14" s="20">
        <v>6.981</v>
      </c>
      <c r="O14" s="20">
        <v>10.004999999999995</v>
      </c>
      <c r="P14" s="20">
        <v>1.843999999999994</v>
      </c>
      <c r="Q14" s="20">
        <v>13.728999999999985</v>
      </c>
      <c r="R14" s="20">
        <v>19.298</v>
      </c>
      <c r="S14" s="20">
        <v>26.55</v>
      </c>
      <c r="T14" s="20">
        <v>1.1529999999999916</v>
      </c>
      <c r="U14" s="20">
        <v>3.618</v>
      </c>
      <c r="V14" s="20">
        <v>56.794</v>
      </c>
      <c r="W14" s="20">
        <v>68.122</v>
      </c>
      <c r="X14" s="21">
        <v>1.386</v>
      </c>
      <c r="Y14" s="20">
        <v>2.83</v>
      </c>
      <c r="Z14" s="22">
        <v>3.721</v>
      </c>
      <c r="AA14" s="20">
        <v>5.265</v>
      </c>
      <c r="AB14" s="21">
        <v>3.637</v>
      </c>
      <c r="AC14" s="20">
        <v>4.263</v>
      </c>
      <c r="AD14" s="20">
        <v>8.9</v>
      </c>
      <c r="AE14" s="20">
        <v>23.541</v>
      </c>
      <c r="AF14" s="21">
        <v>5.514</v>
      </c>
    </row>
    <row r="15">
      <c r="B15" s="23" t="s">
        <v>46</v>
      </c>
      <c r="C15" s="23" t="s">
        <v>47</v>
      </c>
      <c r="D15" s="24">
        <v>8.075</v>
      </c>
      <c r="E15" s="24">
        <v>13.573</v>
      </c>
      <c r="F15" s="24">
        <v>25.953</v>
      </c>
      <c r="G15" s="24">
        <v>55.01</v>
      </c>
      <c r="H15" s="24">
        <v>4.7</v>
      </c>
      <c r="I15" s="24">
        <v>7.132</v>
      </c>
      <c r="J15" s="24">
        <v>10.467</v>
      </c>
      <c r="K15" s="24">
        <v>19.893</v>
      </c>
      <c r="L15" s="24">
        <v>3.676</v>
      </c>
      <c r="M15" s="24">
        <v>6.489</v>
      </c>
      <c r="N15" s="24">
        <v>59.929</v>
      </c>
      <c r="O15" s="24">
        <v>223.334</v>
      </c>
      <c r="P15" s="24">
        <v>314.928</v>
      </c>
      <c r="Q15" s="24">
        <v>451.089</v>
      </c>
      <c r="R15" s="24">
        <v>357.017</v>
      </c>
      <c r="S15" s="24">
        <v>404.81</v>
      </c>
      <c r="T15" s="24">
        <v>139.95</v>
      </c>
      <c r="U15" s="24">
        <v>212.796</v>
      </c>
      <c r="V15" s="24">
        <v>253.297</v>
      </c>
      <c r="W15" s="24">
        <v>404.008</v>
      </c>
      <c r="X15" s="25">
        <v>131.75</v>
      </c>
      <c r="Y15" s="27">
        <f t="shared" ref="Y15:Z15" si="1">SUM(Y10:Y14)</f>
        <v>114.86</v>
      </c>
      <c r="Z15" s="27">
        <f t="shared" si="1"/>
        <v>170.69</v>
      </c>
      <c r="AA15" s="24">
        <v>226.558</v>
      </c>
      <c r="AB15" s="25">
        <f t="shared" ref="AB15:AF15" si="2">SUM(AB10:AB14)</f>
        <v>51.59</v>
      </c>
      <c r="AC15" s="24">
        <f t="shared" si="2"/>
        <v>75.59</v>
      </c>
      <c r="AD15" s="24">
        <f t="shared" si="2"/>
        <v>112.622</v>
      </c>
      <c r="AE15" s="24">
        <f t="shared" si="2"/>
        <v>193.303</v>
      </c>
      <c r="AF15" s="25">
        <f t="shared" si="2"/>
        <v>76.613</v>
      </c>
    </row>
    <row r="16">
      <c r="B16" s="19" t="s">
        <v>48</v>
      </c>
      <c r="C16" s="19" t="s">
        <v>49</v>
      </c>
      <c r="D16" s="20">
        <v>9.493</v>
      </c>
      <c r="E16" s="20">
        <v>18.403</v>
      </c>
      <c r="F16" s="20">
        <v>29.382</v>
      </c>
      <c r="G16" s="20">
        <v>38.812</v>
      </c>
      <c r="H16" s="20">
        <v>11.029</v>
      </c>
      <c r="I16" s="20">
        <v>21.755</v>
      </c>
      <c r="J16" s="20">
        <v>32.72</v>
      </c>
      <c r="K16" s="20">
        <v>46.288</v>
      </c>
      <c r="L16" s="20">
        <v>12.863</v>
      </c>
      <c r="M16" s="20">
        <v>25.578</v>
      </c>
      <c r="N16" s="20">
        <v>38.511</v>
      </c>
      <c r="O16" s="20">
        <v>50.394</v>
      </c>
      <c r="P16" s="20">
        <v>14.556</v>
      </c>
      <c r="Q16" s="20">
        <v>31.949</v>
      </c>
      <c r="R16" s="20">
        <v>53.843</v>
      </c>
      <c r="S16" s="20">
        <v>69.438</v>
      </c>
      <c r="T16" s="20">
        <v>17.553</v>
      </c>
      <c r="U16" s="20">
        <v>35.065</v>
      </c>
      <c r="V16" s="20">
        <v>52.041</v>
      </c>
      <c r="W16" s="20">
        <v>68.494</v>
      </c>
      <c r="X16" s="21">
        <v>17.481</v>
      </c>
      <c r="Y16" s="20">
        <v>35.227</v>
      </c>
      <c r="Z16" s="22">
        <v>52.818</v>
      </c>
      <c r="AA16" s="20">
        <v>71.526</v>
      </c>
      <c r="AB16" s="21">
        <v>19.508</v>
      </c>
      <c r="AC16" s="20">
        <v>41.468</v>
      </c>
      <c r="AD16" s="20">
        <v>64.026</v>
      </c>
      <c r="AE16" s="20">
        <v>91.616</v>
      </c>
      <c r="AF16" s="21">
        <v>28.879</v>
      </c>
    </row>
    <row r="17">
      <c r="B17" s="19" t="s">
        <v>50</v>
      </c>
      <c r="C17" s="19" t="s">
        <v>51</v>
      </c>
      <c r="D17" s="20">
        <v>1.921</v>
      </c>
      <c r="E17" s="20">
        <v>3.729</v>
      </c>
      <c r="F17" s="20">
        <v>5.203</v>
      </c>
      <c r="G17" s="20">
        <v>6.473</v>
      </c>
      <c r="H17" s="20">
        <v>0.871</v>
      </c>
      <c r="I17" s="20">
        <v>1.056</v>
      </c>
      <c r="J17" s="20">
        <v>17.202</v>
      </c>
      <c r="K17" s="20">
        <v>17.501</v>
      </c>
      <c r="L17" s="20">
        <v>0.167</v>
      </c>
      <c r="M17" s="20">
        <v>11.027</v>
      </c>
      <c r="N17" s="20">
        <v>13.142</v>
      </c>
      <c r="O17" s="20">
        <v>19.08</v>
      </c>
      <c r="P17" s="20">
        <v>18.474</v>
      </c>
      <c r="Q17" s="20">
        <v>24.188</v>
      </c>
      <c r="R17" s="20">
        <v>24.839</v>
      </c>
      <c r="S17" s="20">
        <v>65.198</v>
      </c>
      <c r="T17" s="20">
        <v>0.25</v>
      </c>
      <c r="U17" s="20">
        <v>2.907</v>
      </c>
      <c r="V17" s="20">
        <v>8.903</v>
      </c>
      <c r="W17" s="20">
        <v>9.987</v>
      </c>
      <c r="X17" s="21">
        <v>1.485</v>
      </c>
      <c r="Y17" s="20">
        <v>1.553</v>
      </c>
      <c r="Z17" s="22">
        <v>2.957</v>
      </c>
      <c r="AA17" s="20">
        <v>75.798</v>
      </c>
      <c r="AB17" s="21">
        <v>0.0</v>
      </c>
      <c r="AC17" s="20">
        <v>2.268</v>
      </c>
      <c r="AD17" s="20">
        <v>2.268</v>
      </c>
      <c r="AE17" s="20">
        <v>4.512</v>
      </c>
      <c r="AF17" s="21">
        <v>0.0</v>
      </c>
    </row>
    <row r="18">
      <c r="B18" s="19" t="s">
        <v>52</v>
      </c>
      <c r="C18" s="19" t="s">
        <v>53</v>
      </c>
      <c r="D18" s="20">
        <v>0.0</v>
      </c>
      <c r="E18" s="20">
        <v>0.0</v>
      </c>
      <c r="F18" s="20">
        <v>0.0</v>
      </c>
      <c r="G18" s="20">
        <v>0.0</v>
      </c>
      <c r="H18" s="20">
        <v>0.0</v>
      </c>
      <c r="I18" s="20">
        <v>0.0</v>
      </c>
      <c r="J18" s="20">
        <v>0.0</v>
      </c>
      <c r="K18" s="20">
        <v>0.0</v>
      </c>
      <c r="L18" s="20">
        <v>0.0</v>
      </c>
      <c r="M18" s="20">
        <v>0.0</v>
      </c>
      <c r="N18" s="20">
        <v>0.0</v>
      </c>
      <c r="O18" s="20">
        <v>0.0</v>
      </c>
      <c r="P18" s="20">
        <v>0.0</v>
      </c>
      <c r="Q18" s="20">
        <v>25.791</v>
      </c>
      <c r="R18" s="20">
        <v>38.66</v>
      </c>
      <c r="S18" s="20">
        <v>51.53</v>
      </c>
      <c r="T18" s="20">
        <v>17.173</v>
      </c>
      <c r="U18" s="20">
        <v>34.347</v>
      </c>
      <c r="V18" s="20">
        <v>51.52</v>
      </c>
      <c r="W18" s="20">
        <v>68.693</v>
      </c>
      <c r="X18" s="21">
        <v>17.066</v>
      </c>
      <c r="Y18" s="20">
        <v>34.132</v>
      </c>
      <c r="Z18" s="22">
        <v>51.198</v>
      </c>
      <c r="AA18" s="20">
        <v>68.247</v>
      </c>
      <c r="AB18" s="21">
        <v>14.739</v>
      </c>
      <c r="AC18" s="20">
        <v>29.477</v>
      </c>
      <c r="AD18" s="20">
        <v>43.668</v>
      </c>
      <c r="AE18" s="20">
        <v>57.585</v>
      </c>
      <c r="AF18" s="21">
        <v>12.206</v>
      </c>
    </row>
    <row r="19">
      <c r="B19" s="19" t="s">
        <v>54</v>
      </c>
      <c r="C19" s="19" t="s">
        <v>55</v>
      </c>
      <c r="D19" s="20">
        <v>4.605</v>
      </c>
      <c r="E19" s="20">
        <v>0.0</v>
      </c>
      <c r="F19" s="20">
        <v>0.0</v>
      </c>
      <c r="G19" s="20">
        <v>0.0</v>
      </c>
      <c r="H19" s="20">
        <v>17.645</v>
      </c>
      <c r="I19" s="20">
        <v>79.362</v>
      </c>
      <c r="J19" s="20">
        <v>91.284</v>
      </c>
      <c r="K19" s="20">
        <v>10.849</v>
      </c>
      <c r="L19" s="20">
        <v>17.285</v>
      </c>
      <c r="M19" s="20">
        <v>17.683</v>
      </c>
      <c r="N19" s="20">
        <v>0.0</v>
      </c>
      <c r="O19" s="20">
        <v>0.0</v>
      </c>
      <c r="P19" s="20">
        <v>0.0</v>
      </c>
      <c r="Q19" s="20">
        <v>0.0</v>
      </c>
      <c r="R19" s="20">
        <v>0.0</v>
      </c>
      <c r="S19" s="20">
        <v>0.0</v>
      </c>
      <c r="T19" s="20">
        <v>0.0</v>
      </c>
      <c r="U19" s="20">
        <v>0.0</v>
      </c>
      <c r="V19" s="20">
        <v>0.0</v>
      </c>
      <c r="W19" s="20">
        <v>0.0</v>
      </c>
      <c r="X19" s="21">
        <v>0.0</v>
      </c>
      <c r="Y19" s="20">
        <v>238.789</v>
      </c>
      <c r="Z19" s="22">
        <v>1.344</v>
      </c>
      <c r="AA19" s="20">
        <v>97.14</v>
      </c>
      <c r="AB19" s="21">
        <v>80.688</v>
      </c>
      <c r="AC19" s="20">
        <v>38.722</v>
      </c>
      <c r="AD19" s="20">
        <v>4.645</v>
      </c>
      <c r="AE19" s="20">
        <v>0.0</v>
      </c>
      <c r="AF19" s="21">
        <v>0.0</v>
      </c>
    </row>
    <row r="20">
      <c r="B20" s="19" t="s">
        <v>56</v>
      </c>
      <c r="C20" s="19" t="s">
        <v>57</v>
      </c>
      <c r="D20" s="20">
        <v>0.902</v>
      </c>
      <c r="E20" s="20">
        <v>1.743</v>
      </c>
      <c r="F20" s="20">
        <v>2.513</v>
      </c>
      <c r="G20" s="20">
        <v>1.212</v>
      </c>
      <c r="H20" s="20">
        <v>0.62</v>
      </c>
      <c r="I20" s="20">
        <v>1.16</v>
      </c>
      <c r="J20" s="20">
        <v>1.638</v>
      </c>
      <c r="K20" s="20">
        <v>2.03</v>
      </c>
      <c r="L20" s="20">
        <v>0.372</v>
      </c>
      <c r="M20" s="20">
        <v>0.669</v>
      </c>
      <c r="N20" s="20">
        <v>0.956</v>
      </c>
      <c r="O20" s="20">
        <v>1.163</v>
      </c>
      <c r="P20" s="20">
        <v>0.196</v>
      </c>
      <c r="Q20" s="20">
        <v>0.316</v>
      </c>
      <c r="R20" s="20">
        <v>0.427</v>
      </c>
      <c r="S20" s="20">
        <v>0.503</v>
      </c>
      <c r="T20" s="20">
        <v>0.068</v>
      </c>
      <c r="U20" s="20">
        <v>0.102</v>
      </c>
      <c r="V20" s="20">
        <v>0.128</v>
      </c>
      <c r="W20" s="20">
        <v>0.151</v>
      </c>
      <c r="X20" s="21">
        <v>0.014</v>
      </c>
      <c r="Y20" s="20">
        <v>0.026</v>
      </c>
      <c r="Z20" s="22">
        <v>0.03</v>
      </c>
      <c r="AA20" s="20">
        <v>0.03</v>
      </c>
      <c r="AB20" s="21">
        <v>0.0</v>
      </c>
      <c r="AC20" s="20">
        <v>0.0</v>
      </c>
      <c r="AD20" s="20">
        <v>0.0</v>
      </c>
      <c r="AE20" s="20">
        <v>0.0</v>
      </c>
      <c r="AF20" s="21">
        <v>0.0</v>
      </c>
    </row>
    <row r="21" ht="15.75" customHeight="1">
      <c r="B21" s="19" t="s">
        <v>58</v>
      </c>
      <c r="C21" s="19" t="s">
        <v>45</v>
      </c>
      <c r="D21" s="20">
        <v>0.113</v>
      </c>
      <c r="E21" s="20">
        <v>0.367</v>
      </c>
      <c r="F21" s="20">
        <v>1.18</v>
      </c>
      <c r="G21" s="20">
        <v>3.199</v>
      </c>
      <c r="H21" s="20">
        <v>0.114</v>
      </c>
      <c r="I21" s="20">
        <v>0.167</v>
      </c>
      <c r="J21" s="20">
        <v>0.498</v>
      </c>
      <c r="K21" s="20">
        <v>1.265</v>
      </c>
      <c r="L21" s="20">
        <v>0.263</v>
      </c>
      <c r="M21" s="20">
        <v>0.291</v>
      </c>
      <c r="N21" s="20">
        <v>0.405</v>
      </c>
      <c r="O21" s="20">
        <v>6.553</v>
      </c>
      <c r="P21" s="20">
        <v>12.774</v>
      </c>
      <c r="Q21" s="20">
        <v>0.834</v>
      </c>
      <c r="R21" s="20">
        <v>0.895</v>
      </c>
      <c r="S21" s="20">
        <v>4.79</v>
      </c>
      <c r="T21" s="20">
        <v>0.05</v>
      </c>
      <c r="U21" s="20">
        <v>0.132</v>
      </c>
      <c r="V21" s="20">
        <v>0.348</v>
      </c>
      <c r="W21" s="20">
        <v>0.483</v>
      </c>
      <c r="X21" s="21">
        <v>0.385</v>
      </c>
      <c r="Y21" s="20">
        <v>0.503</v>
      </c>
      <c r="Z21" s="22">
        <v>0.612</v>
      </c>
      <c r="AA21" s="20">
        <v>0.642</v>
      </c>
      <c r="AB21" s="21">
        <v>0.963</v>
      </c>
      <c r="AC21" s="20">
        <v>5.068</v>
      </c>
      <c r="AD21" s="20">
        <v>5.097</v>
      </c>
      <c r="AE21" s="20">
        <v>5.127</v>
      </c>
      <c r="AF21" s="21">
        <v>0.21</v>
      </c>
    </row>
    <row r="22" ht="15.75" customHeight="1">
      <c r="B22" s="23" t="s">
        <v>59</v>
      </c>
      <c r="C22" s="23" t="s">
        <v>60</v>
      </c>
      <c r="D22" s="24">
        <v>17.034</v>
      </c>
      <c r="E22" s="24">
        <v>24.242</v>
      </c>
      <c r="F22" s="24">
        <v>38.278</v>
      </c>
      <c r="G22" s="24">
        <v>49.696</v>
      </c>
      <c r="H22" s="24">
        <v>30.279</v>
      </c>
      <c r="I22" s="24">
        <v>103.5</v>
      </c>
      <c r="J22" s="24">
        <v>143.342</v>
      </c>
      <c r="K22" s="24">
        <v>77.933</v>
      </c>
      <c r="L22" s="24">
        <v>30.95</v>
      </c>
      <c r="M22" s="24">
        <v>55.248</v>
      </c>
      <c r="N22" s="24">
        <v>53.014</v>
      </c>
      <c r="O22" s="24">
        <v>77.19</v>
      </c>
      <c r="P22" s="24">
        <v>46.0</v>
      </c>
      <c r="Q22" s="24">
        <v>83.078</v>
      </c>
      <c r="R22" s="24">
        <v>118.664</v>
      </c>
      <c r="S22" s="24">
        <v>191.459</v>
      </c>
      <c r="T22" s="24">
        <v>35.095</v>
      </c>
      <c r="U22" s="24">
        <v>72.555</v>
      </c>
      <c r="V22" s="24">
        <v>112.942</v>
      </c>
      <c r="W22" s="24">
        <v>147.809</v>
      </c>
      <c r="X22" s="25">
        <v>36.433</v>
      </c>
      <c r="Y22" s="27">
        <f t="shared" ref="Y22:Z22" si="3">SUM(Y16:Y21)</f>
        <v>310.23</v>
      </c>
      <c r="Z22" s="27">
        <f t="shared" si="3"/>
        <v>108.959</v>
      </c>
      <c r="AA22" s="24">
        <v>313.384</v>
      </c>
      <c r="AB22" s="25">
        <f t="shared" ref="AB22:AF22" si="4">SUM(AB16:AB21)</f>
        <v>115.898</v>
      </c>
      <c r="AC22" s="24">
        <f t="shared" si="4"/>
        <v>117.003</v>
      </c>
      <c r="AD22" s="24">
        <f t="shared" si="4"/>
        <v>119.704</v>
      </c>
      <c r="AE22" s="24">
        <f t="shared" si="4"/>
        <v>158.84</v>
      </c>
      <c r="AF22" s="25">
        <f t="shared" si="4"/>
        <v>41.295</v>
      </c>
    </row>
    <row r="23" ht="15.75" customHeight="1">
      <c r="B23" s="23" t="s">
        <v>61</v>
      </c>
      <c r="C23" s="23" t="s">
        <v>62</v>
      </c>
      <c r="D23" s="24">
        <v>-84.771</v>
      </c>
      <c r="E23" s="24">
        <v>-102.797</v>
      </c>
      <c r="F23" s="24">
        <v>-119.11</v>
      </c>
      <c r="G23" s="24">
        <v>-165.681</v>
      </c>
      <c r="H23" s="24">
        <v>-25.24</v>
      </c>
      <c r="I23" s="24">
        <v>30.84</v>
      </c>
      <c r="J23" s="24">
        <v>123.029</v>
      </c>
      <c r="K23" s="24">
        <v>301.312</v>
      </c>
      <c r="L23" s="24">
        <v>452.631</v>
      </c>
      <c r="M23" s="24">
        <v>791.263</v>
      </c>
      <c r="N23" s="24">
        <v>1362.038</v>
      </c>
      <c r="O23" s="24">
        <v>1613.27</v>
      </c>
      <c r="P23" s="24">
        <v>331.382</v>
      </c>
      <c r="Q23" s="24">
        <v>725.687</v>
      </c>
      <c r="R23" s="24">
        <v>488.273</v>
      </c>
      <c r="S23" s="24">
        <v>426.333</v>
      </c>
      <c r="T23" s="24">
        <v>-231.356</v>
      </c>
      <c r="U23" s="24">
        <v>-369.473</v>
      </c>
      <c r="V23" s="24">
        <v>-322.458</v>
      </c>
      <c r="W23" s="24">
        <v>-186.071</v>
      </c>
      <c r="X23" s="25">
        <v>382.295</v>
      </c>
      <c r="Y23" s="24">
        <v>443.637</v>
      </c>
      <c r="Z23" s="26">
        <v>898.889</v>
      </c>
      <c r="AA23" s="24">
        <v>855.401</v>
      </c>
      <c r="AB23" s="25">
        <v>19.902</v>
      </c>
      <c r="AC23" s="24">
        <v>194.143</v>
      </c>
      <c r="AD23" s="24">
        <v>421.729</v>
      </c>
      <c r="AE23" s="24">
        <v>613.87</v>
      </c>
      <c r="AF23" s="25">
        <f>AF9+AF15-AF22</f>
        <v>408.697</v>
      </c>
    </row>
    <row r="24" ht="15.75" customHeight="1">
      <c r="B24" s="19" t="s">
        <v>63</v>
      </c>
      <c r="C24" s="19" t="s">
        <v>64</v>
      </c>
      <c r="D24" s="20">
        <v>0.0</v>
      </c>
      <c r="E24" s="20">
        <v>0.0</v>
      </c>
      <c r="F24" s="20">
        <v>0.078</v>
      </c>
      <c r="G24" s="20">
        <v>0.421</v>
      </c>
      <c r="H24" s="20">
        <v>0.0</v>
      </c>
      <c r="I24" s="20">
        <v>0.249</v>
      </c>
      <c r="J24" s="20">
        <v>16.278</v>
      </c>
      <c r="K24" s="20">
        <v>16.283</v>
      </c>
      <c r="L24" s="20">
        <v>0.0</v>
      </c>
      <c r="M24" s="20">
        <v>0.0</v>
      </c>
      <c r="N24" s="20">
        <v>0.0</v>
      </c>
      <c r="O24" s="20">
        <v>0.0</v>
      </c>
      <c r="P24" s="20">
        <v>1.022</v>
      </c>
      <c r="Q24" s="20">
        <v>1.022</v>
      </c>
      <c r="R24" s="20">
        <v>3.891</v>
      </c>
      <c r="S24" s="20">
        <v>11.047</v>
      </c>
      <c r="T24" s="20">
        <v>0.0</v>
      </c>
      <c r="U24" s="20">
        <v>0.0</v>
      </c>
      <c r="V24" s="20">
        <v>77.534</v>
      </c>
      <c r="W24" s="20">
        <v>77.535</v>
      </c>
      <c r="X24" s="21">
        <v>0.0</v>
      </c>
      <c r="Y24" s="20">
        <v>0.0</v>
      </c>
      <c r="Z24" s="22">
        <v>0.843</v>
      </c>
      <c r="AA24" s="20">
        <v>3.38</v>
      </c>
      <c r="AB24" s="21">
        <v>0.515</v>
      </c>
      <c r="AC24" s="20">
        <v>7.543</v>
      </c>
      <c r="AD24" s="20">
        <v>7.728</v>
      </c>
      <c r="AE24" s="20">
        <v>7.929</v>
      </c>
      <c r="AF24" s="21">
        <v>10.012</v>
      </c>
    </row>
    <row r="25" ht="15.75" customHeight="1">
      <c r="B25" s="28" t="s">
        <v>65</v>
      </c>
      <c r="C25" s="19" t="s">
        <v>66</v>
      </c>
      <c r="D25" s="20">
        <v>0.0</v>
      </c>
      <c r="E25" s="20">
        <v>0.0</v>
      </c>
      <c r="F25" s="20">
        <v>0.0</v>
      </c>
      <c r="G25" s="20">
        <v>0.0</v>
      </c>
      <c r="H25" s="20">
        <v>0.0</v>
      </c>
      <c r="I25" s="20">
        <v>0.0</v>
      </c>
      <c r="J25" s="20">
        <v>0.0</v>
      </c>
      <c r="K25" s="20">
        <v>0.0</v>
      </c>
      <c r="L25" s="20">
        <v>0.0</v>
      </c>
      <c r="M25" s="20">
        <v>0.0</v>
      </c>
      <c r="N25" s="20">
        <v>0.0</v>
      </c>
      <c r="O25" s="20">
        <v>0.0</v>
      </c>
      <c r="P25" s="20">
        <v>0.0</v>
      </c>
      <c r="Q25" s="20">
        <v>0.0</v>
      </c>
      <c r="R25" s="20">
        <v>0.0</v>
      </c>
      <c r="S25" s="20">
        <v>29.643</v>
      </c>
      <c r="T25" s="20">
        <v>74.25</v>
      </c>
      <c r="U25" s="20">
        <v>74.25</v>
      </c>
      <c r="V25" s="20">
        <v>74.25</v>
      </c>
      <c r="W25" s="20">
        <v>74.25</v>
      </c>
      <c r="X25" s="21">
        <v>0.0</v>
      </c>
      <c r="Y25" s="20">
        <v>0.0</v>
      </c>
      <c r="Z25" s="22">
        <v>0.0</v>
      </c>
      <c r="AA25" s="20">
        <v>0.0</v>
      </c>
      <c r="AB25" s="21">
        <v>0.0</v>
      </c>
      <c r="AC25" s="20">
        <v>0.0</v>
      </c>
      <c r="AD25" s="20">
        <v>0.0</v>
      </c>
      <c r="AE25" s="20">
        <v>0.0</v>
      </c>
      <c r="AF25" s="21">
        <v>0.0</v>
      </c>
    </row>
    <row r="26" ht="15.75" customHeight="1">
      <c r="B26" s="19" t="s">
        <v>67</v>
      </c>
      <c r="C26" s="19" t="s">
        <v>68</v>
      </c>
      <c r="D26" s="20">
        <v>0.0</v>
      </c>
      <c r="E26" s="20">
        <v>0.0</v>
      </c>
      <c r="F26" s="20">
        <v>0.0</v>
      </c>
      <c r="G26" s="20">
        <v>421.265</v>
      </c>
      <c r="H26" s="20">
        <v>0.0</v>
      </c>
      <c r="I26" s="20">
        <v>0.0</v>
      </c>
      <c r="J26" s="20">
        <v>0.0</v>
      </c>
      <c r="K26" s="20">
        <v>0.0</v>
      </c>
      <c r="L26" s="20">
        <v>0.0</v>
      </c>
      <c r="M26" s="20">
        <v>0.0</v>
      </c>
      <c r="N26" s="20">
        <v>0.0</v>
      </c>
      <c r="O26" s="20">
        <v>0.0</v>
      </c>
      <c r="P26" s="20">
        <v>0.0</v>
      </c>
      <c r="Q26" s="20">
        <v>0.0</v>
      </c>
      <c r="R26" s="20">
        <v>0.0</v>
      </c>
      <c r="S26" s="20">
        <v>0.0</v>
      </c>
      <c r="T26" s="20">
        <v>0.0</v>
      </c>
      <c r="U26" s="20">
        <v>0.0</v>
      </c>
      <c r="V26" s="20">
        <v>0.0</v>
      </c>
      <c r="W26" s="20">
        <v>0.0</v>
      </c>
      <c r="X26" s="21">
        <v>0.0</v>
      </c>
      <c r="Y26" s="20">
        <v>0.0</v>
      </c>
      <c r="Z26" s="22">
        <v>0.0</v>
      </c>
      <c r="AA26" s="20">
        <v>0.0</v>
      </c>
      <c r="AB26" s="21">
        <v>0.0</v>
      </c>
      <c r="AC26" s="20">
        <v>0.0</v>
      </c>
      <c r="AD26" s="20">
        <v>0.0</v>
      </c>
      <c r="AE26" s="20">
        <v>0.0</v>
      </c>
      <c r="AF26" s="21">
        <v>0.0</v>
      </c>
    </row>
    <row r="27" ht="15.75" customHeight="1">
      <c r="B27" s="29" t="s">
        <v>69</v>
      </c>
      <c r="C27" s="29" t="s">
        <v>45</v>
      </c>
      <c r="D27" s="21">
        <v>0.0</v>
      </c>
      <c r="E27" s="21">
        <v>0.0</v>
      </c>
      <c r="F27" s="21">
        <v>0.0</v>
      </c>
      <c r="G27" s="21">
        <v>0.0</v>
      </c>
      <c r="H27" s="21">
        <v>0.0</v>
      </c>
      <c r="I27" s="21">
        <v>0.0</v>
      </c>
      <c r="J27" s="21">
        <v>0.0</v>
      </c>
      <c r="K27" s="21">
        <v>0.0</v>
      </c>
      <c r="L27" s="21">
        <v>0.0</v>
      </c>
      <c r="M27" s="21">
        <v>0.0</v>
      </c>
      <c r="N27" s="21">
        <v>0.0</v>
      </c>
      <c r="O27" s="21">
        <v>0.0</v>
      </c>
      <c r="P27" s="21">
        <v>0.0</v>
      </c>
      <c r="Q27" s="21">
        <v>0.0</v>
      </c>
      <c r="R27" s="21">
        <v>0.0</v>
      </c>
      <c r="S27" s="21">
        <v>0.0</v>
      </c>
      <c r="T27" s="21">
        <v>0.0</v>
      </c>
      <c r="U27" s="21">
        <v>0.0</v>
      </c>
      <c r="V27" s="21">
        <v>0.0</v>
      </c>
      <c r="W27" s="21">
        <v>0.0</v>
      </c>
      <c r="X27" s="21">
        <v>0.0</v>
      </c>
      <c r="Y27" s="21">
        <v>0.0</v>
      </c>
      <c r="Z27" s="21">
        <v>0.0</v>
      </c>
      <c r="AA27" s="21">
        <v>0.0</v>
      </c>
      <c r="AB27" s="21">
        <v>0.0</v>
      </c>
      <c r="AC27" s="21">
        <v>220.663</v>
      </c>
      <c r="AD27" s="21">
        <v>220.663</v>
      </c>
      <c r="AE27" s="21">
        <v>220.663</v>
      </c>
      <c r="AF27" s="21">
        <v>0.0</v>
      </c>
    </row>
    <row r="28" ht="15.75" customHeight="1">
      <c r="B28" s="23" t="s">
        <v>70</v>
      </c>
      <c r="C28" s="23" t="s">
        <v>71</v>
      </c>
      <c r="D28" s="24">
        <v>0.0</v>
      </c>
      <c r="E28" s="24">
        <v>0.0</v>
      </c>
      <c r="F28" s="24">
        <v>0.078</v>
      </c>
      <c r="G28" s="24">
        <v>421.686</v>
      </c>
      <c r="H28" s="24">
        <v>0.0</v>
      </c>
      <c r="I28" s="24">
        <v>0.249</v>
      </c>
      <c r="J28" s="24">
        <v>16.278</v>
      </c>
      <c r="K28" s="24">
        <v>16.283</v>
      </c>
      <c r="L28" s="24">
        <v>0.0</v>
      </c>
      <c r="M28" s="24">
        <v>0.0</v>
      </c>
      <c r="N28" s="24">
        <v>0.0</v>
      </c>
      <c r="O28" s="24">
        <v>0.0</v>
      </c>
      <c r="P28" s="24">
        <v>1.022</v>
      </c>
      <c r="Q28" s="24">
        <v>1.022</v>
      </c>
      <c r="R28" s="24">
        <v>3.891</v>
      </c>
      <c r="S28" s="24">
        <v>40.691</v>
      </c>
      <c r="T28" s="24">
        <v>74.25</v>
      </c>
      <c r="U28" s="24">
        <v>74.25</v>
      </c>
      <c r="V28" s="24">
        <v>151.785</v>
      </c>
      <c r="W28" s="24">
        <v>151.785</v>
      </c>
      <c r="X28" s="25">
        <v>0.0</v>
      </c>
      <c r="Y28" s="24">
        <v>0.0</v>
      </c>
      <c r="Z28" s="27">
        <f t="shared" ref="Z28:AA28" si="5">SUM(Z24:Z26)</f>
        <v>0.843</v>
      </c>
      <c r="AA28" s="25">
        <f t="shared" si="5"/>
        <v>3.38</v>
      </c>
      <c r="AB28" s="25">
        <f t="shared" ref="AB28:AF28" si="6">SUM(AB24:AB27)</f>
        <v>0.515</v>
      </c>
      <c r="AC28" s="24">
        <f t="shared" si="6"/>
        <v>228.206</v>
      </c>
      <c r="AD28" s="24">
        <f t="shared" si="6"/>
        <v>228.391</v>
      </c>
      <c r="AE28" s="24">
        <f t="shared" si="6"/>
        <v>228.592</v>
      </c>
      <c r="AF28" s="25">
        <f t="shared" si="6"/>
        <v>10.012</v>
      </c>
    </row>
    <row r="29" ht="15.75" customHeight="1">
      <c r="B29" s="19" t="s">
        <v>72</v>
      </c>
      <c r="C29" s="19" t="s">
        <v>73</v>
      </c>
      <c r="D29" s="20">
        <v>0.0</v>
      </c>
      <c r="E29" s="20">
        <v>0.0</v>
      </c>
      <c r="F29" s="20">
        <v>0.0</v>
      </c>
      <c r="G29" s="20">
        <v>0.0</v>
      </c>
      <c r="H29" s="20">
        <v>0.0</v>
      </c>
      <c r="I29" s="20">
        <v>0.0</v>
      </c>
      <c r="J29" s="20">
        <v>0.0</v>
      </c>
      <c r="K29" s="20">
        <v>0.0</v>
      </c>
      <c r="L29" s="20">
        <v>0.139</v>
      </c>
      <c r="M29" s="20">
        <v>0.136</v>
      </c>
      <c r="N29" s="20">
        <v>0.136</v>
      </c>
      <c r="O29" s="20">
        <v>0.137</v>
      </c>
      <c r="P29" s="20">
        <v>0.0</v>
      </c>
      <c r="Q29" s="20">
        <v>0.0</v>
      </c>
      <c r="R29" s="20">
        <v>30.133</v>
      </c>
      <c r="S29" s="20">
        <v>31.101</v>
      </c>
      <c r="T29" s="20">
        <v>0.0</v>
      </c>
      <c r="U29" s="20">
        <v>0.0</v>
      </c>
      <c r="V29" s="20">
        <v>0.0</v>
      </c>
      <c r="W29" s="20">
        <v>0.0</v>
      </c>
      <c r="X29" s="21">
        <v>0.0</v>
      </c>
      <c r="Y29" s="20">
        <v>0.0</v>
      </c>
      <c r="Z29" s="22">
        <v>0.0</v>
      </c>
      <c r="AA29" s="20">
        <v>0.0</v>
      </c>
      <c r="AB29" s="21">
        <v>0.0</v>
      </c>
      <c r="AC29" s="20">
        <v>2.868</v>
      </c>
      <c r="AD29" s="20">
        <v>2.868</v>
      </c>
      <c r="AE29" s="20">
        <v>2.868</v>
      </c>
      <c r="AF29" s="21">
        <v>0.0</v>
      </c>
    </row>
    <row r="30" ht="15.75" customHeight="1">
      <c r="B30" s="19" t="s">
        <v>74</v>
      </c>
      <c r="C30" s="19" t="s">
        <v>75</v>
      </c>
      <c r="D30" s="20">
        <v>0.362</v>
      </c>
      <c r="E30" s="20">
        <v>0.387</v>
      </c>
      <c r="F30" s="20">
        <v>0.096</v>
      </c>
      <c r="G30" s="20">
        <v>1.62</v>
      </c>
      <c r="H30" s="20">
        <v>0.153</v>
      </c>
      <c r="I30" s="20">
        <v>3.33</v>
      </c>
      <c r="J30" s="20">
        <v>36.511</v>
      </c>
      <c r="K30" s="20">
        <v>36.565</v>
      </c>
      <c r="L30" s="20">
        <v>0.613</v>
      </c>
      <c r="M30" s="20">
        <v>4.849</v>
      </c>
      <c r="N30" s="20">
        <v>19.739</v>
      </c>
      <c r="O30" s="20">
        <v>40.133</v>
      </c>
      <c r="P30" s="20">
        <v>0.273</v>
      </c>
      <c r="Q30" s="20">
        <v>4.602</v>
      </c>
      <c r="R30" s="20">
        <v>4.792</v>
      </c>
      <c r="S30" s="20">
        <v>6.386</v>
      </c>
      <c r="T30" s="20">
        <v>3.321</v>
      </c>
      <c r="U30" s="20">
        <v>5.937</v>
      </c>
      <c r="V30" s="20">
        <v>6.422</v>
      </c>
      <c r="W30" s="20">
        <v>6.43</v>
      </c>
      <c r="X30" s="21">
        <v>0.0</v>
      </c>
      <c r="Y30" s="20">
        <v>0.315</v>
      </c>
      <c r="Z30" s="22">
        <v>0.315</v>
      </c>
      <c r="AA30" s="20">
        <v>0.669</v>
      </c>
      <c r="AB30" s="21">
        <v>0.0</v>
      </c>
      <c r="AC30" s="20">
        <v>0.0</v>
      </c>
      <c r="AD30" s="20">
        <v>1.849</v>
      </c>
      <c r="AE30" s="20">
        <v>8.468</v>
      </c>
      <c r="AF30" s="21">
        <v>2.372</v>
      </c>
    </row>
    <row r="31" ht="15.75" customHeight="1">
      <c r="B31" s="19" t="s">
        <v>76</v>
      </c>
      <c r="C31" s="19" t="s">
        <v>77</v>
      </c>
      <c r="D31" s="20">
        <v>0.0</v>
      </c>
      <c r="E31" s="20">
        <v>0.0</v>
      </c>
      <c r="F31" s="20">
        <v>0.0</v>
      </c>
      <c r="G31" s="20">
        <v>16.234</v>
      </c>
      <c r="H31" s="20">
        <v>0.0</v>
      </c>
      <c r="I31" s="20">
        <v>0.0</v>
      </c>
      <c r="J31" s="20">
        <v>136.832</v>
      </c>
      <c r="K31" s="20">
        <v>160.761</v>
      </c>
      <c r="L31" s="20">
        <v>0.0</v>
      </c>
      <c r="M31" s="20">
        <v>0.0</v>
      </c>
      <c r="N31" s="20">
        <v>0.0</v>
      </c>
      <c r="O31" s="20">
        <v>82.241</v>
      </c>
      <c r="P31" s="20">
        <v>0.0</v>
      </c>
      <c r="Q31" s="20">
        <v>0.0</v>
      </c>
      <c r="R31" s="20">
        <v>0.0</v>
      </c>
      <c r="S31" s="20">
        <v>0.0</v>
      </c>
      <c r="T31" s="20">
        <v>0.0</v>
      </c>
      <c r="U31" s="20">
        <v>0.0</v>
      </c>
      <c r="V31" s="20">
        <v>0.0</v>
      </c>
      <c r="W31" s="20">
        <v>109.312</v>
      </c>
      <c r="X31" s="21">
        <v>0.0</v>
      </c>
      <c r="Y31" s="20">
        <v>0.0</v>
      </c>
      <c r="Z31" s="22">
        <v>0.0</v>
      </c>
      <c r="AA31" s="20">
        <v>0.0</v>
      </c>
      <c r="AB31" s="21">
        <v>0.0</v>
      </c>
      <c r="AC31" s="20">
        <v>0.0</v>
      </c>
      <c r="AD31" s="20">
        <v>0.0</v>
      </c>
      <c r="AE31" s="20">
        <v>0.0</v>
      </c>
      <c r="AF31" s="21">
        <v>0.0</v>
      </c>
      <c r="AG31" s="20">
        <v>0.0</v>
      </c>
      <c r="AH31" s="20">
        <v>0.0</v>
      </c>
      <c r="AI31" s="20">
        <v>0.0</v>
      </c>
    </row>
    <row r="32" ht="15.75" customHeight="1">
      <c r="B32" s="19" t="s">
        <v>78</v>
      </c>
      <c r="C32" s="19" t="s">
        <v>79</v>
      </c>
      <c r="D32" s="20">
        <v>0.0</v>
      </c>
      <c r="E32" s="20">
        <v>0.0</v>
      </c>
      <c r="F32" s="20">
        <v>0.0</v>
      </c>
      <c r="G32" s="20">
        <v>131.531</v>
      </c>
      <c r="H32" s="20">
        <v>0.0</v>
      </c>
      <c r="I32" s="20">
        <v>0.0</v>
      </c>
      <c r="J32" s="20">
        <v>0.0</v>
      </c>
      <c r="K32" s="20">
        <v>0.0</v>
      </c>
      <c r="L32" s="20">
        <v>0.0</v>
      </c>
      <c r="M32" s="20">
        <v>0.0</v>
      </c>
      <c r="N32" s="20">
        <v>0.0</v>
      </c>
      <c r="O32" s="20">
        <v>71.312</v>
      </c>
      <c r="P32" s="20">
        <v>0.0</v>
      </c>
      <c r="Q32" s="20">
        <v>0.0</v>
      </c>
      <c r="R32" s="20">
        <v>0.0</v>
      </c>
      <c r="S32" s="20">
        <v>0.0</v>
      </c>
      <c r="T32" s="20">
        <v>0.0</v>
      </c>
      <c r="U32" s="20">
        <v>0.0</v>
      </c>
      <c r="V32" s="20">
        <v>0.0</v>
      </c>
      <c r="W32" s="20">
        <v>0.0</v>
      </c>
      <c r="X32" s="21">
        <v>0.0</v>
      </c>
      <c r="Y32" s="20">
        <v>0.0</v>
      </c>
      <c r="Z32" s="22">
        <v>0.0</v>
      </c>
      <c r="AA32" s="20">
        <v>0.0</v>
      </c>
      <c r="AB32" s="21">
        <v>0.0</v>
      </c>
      <c r="AC32" s="20">
        <v>0.0</v>
      </c>
      <c r="AD32" s="20">
        <v>0.0</v>
      </c>
      <c r="AE32" s="20">
        <v>0.0</v>
      </c>
      <c r="AF32" s="21">
        <v>0.0</v>
      </c>
    </row>
    <row r="33" ht="15.75" customHeight="1">
      <c r="B33" s="19" t="s">
        <v>80</v>
      </c>
      <c r="C33" s="19" t="s">
        <v>45</v>
      </c>
      <c r="D33" s="20">
        <v>0.0</v>
      </c>
      <c r="E33" s="20">
        <v>0.0</v>
      </c>
      <c r="F33" s="20">
        <v>0.0</v>
      </c>
      <c r="G33" s="20">
        <v>0.0</v>
      </c>
      <c r="H33" s="20">
        <v>0.0</v>
      </c>
      <c r="I33" s="20">
        <v>0.0</v>
      </c>
      <c r="J33" s="20">
        <v>4.334</v>
      </c>
      <c r="K33" s="20">
        <v>5.174</v>
      </c>
      <c r="L33" s="20">
        <v>0.0</v>
      </c>
      <c r="M33" s="20">
        <v>0.0</v>
      </c>
      <c r="N33" s="20">
        <v>0.0</v>
      </c>
      <c r="O33" s="20">
        <v>0.0</v>
      </c>
      <c r="P33" s="20">
        <v>0.0</v>
      </c>
      <c r="Q33" s="20">
        <v>0.0</v>
      </c>
      <c r="R33" s="20">
        <v>0.0</v>
      </c>
      <c r="S33" s="20">
        <v>0.0</v>
      </c>
      <c r="T33" s="20">
        <v>0.0</v>
      </c>
      <c r="U33" s="20">
        <v>0.0</v>
      </c>
      <c r="V33" s="20">
        <v>0.0</v>
      </c>
      <c r="W33" s="20">
        <v>0.0</v>
      </c>
      <c r="X33" s="21">
        <v>0.0</v>
      </c>
      <c r="Y33" s="20">
        <v>0.0</v>
      </c>
      <c r="Z33" s="22">
        <v>0.0</v>
      </c>
      <c r="AA33" s="20">
        <v>0.0</v>
      </c>
      <c r="AB33" s="21">
        <v>0.0</v>
      </c>
      <c r="AC33" s="20">
        <v>0.0</v>
      </c>
      <c r="AD33" s="20">
        <v>0.0</v>
      </c>
      <c r="AE33" s="20">
        <v>0.0</v>
      </c>
      <c r="AF33" s="21">
        <v>0.368</v>
      </c>
    </row>
    <row r="34" ht="15.75" customHeight="1">
      <c r="B34" s="23" t="s">
        <v>81</v>
      </c>
      <c r="C34" s="23" t="s">
        <v>82</v>
      </c>
      <c r="D34" s="24">
        <v>0.362</v>
      </c>
      <c r="E34" s="24">
        <v>0.387</v>
      </c>
      <c r="F34" s="24">
        <v>0.096</v>
      </c>
      <c r="G34" s="24">
        <v>149.386</v>
      </c>
      <c r="H34" s="24">
        <v>0.153</v>
      </c>
      <c r="I34" s="24">
        <v>3.33</v>
      </c>
      <c r="J34" s="24">
        <v>177.679</v>
      </c>
      <c r="K34" s="24">
        <v>202.502</v>
      </c>
      <c r="L34" s="24">
        <v>0.753</v>
      </c>
      <c r="M34" s="24">
        <v>4.985</v>
      </c>
      <c r="N34" s="24">
        <v>19.875</v>
      </c>
      <c r="O34" s="24">
        <v>193.824</v>
      </c>
      <c r="P34" s="24">
        <v>0.273</v>
      </c>
      <c r="Q34" s="24">
        <v>4.602</v>
      </c>
      <c r="R34" s="24">
        <v>34.925</v>
      </c>
      <c r="S34" s="24">
        <v>37.488</v>
      </c>
      <c r="T34" s="24">
        <v>3.321</v>
      </c>
      <c r="U34" s="24">
        <v>5.937</v>
      </c>
      <c r="V34" s="24">
        <v>6.422</v>
      </c>
      <c r="W34" s="24">
        <v>115.743</v>
      </c>
      <c r="X34" s="25">
        <v>0.0</v>
      </c>
      <c r="Y34" s="24">
        <v>0.315</v>
      </c>
      <c r="Z34" s="27">
        <f>SUM(Z29:Z33)</f>
        <v>0.315</v>
      </c>
      <c r="AA34" s="24">
        <v>0.669</v>
      </c>
      <c r="AB34" s="25">
        <f t="shared" ref="AB34:AF34" si="7">SUM(AB29:AB33)</f>
        <v>0</v>
      </c>
      <c r="AC34" s="24">
        <f t="shared" si="7"/>
        <v>2.868</v>
      </c>
      <c r="AD34" s="24">
        <f t="shared" si="7"/>
        <v>4.717</v>
      </c>
      <c r="AE34" s="24">
        <f t="shared" si="7"/>
        <v>11.336</v>
      </c>
      <c r="AF34" s="25">
        <f t="shared" si="7"/>
        <v>2.74</v>
      </c>
    </row>
    <row r="35" ht="15.75" customHeight="1">
      <c r="B35" s="23" t="s">
        <v>83</v>
      </c>
      <c r="C35" s="23" t="s">
        <v>84</v>
      </c>
      <c r="D35" s="24">
        <v>-85.134</v>
      </c>
      <c r="E35" s="24">
        <v>-103.184</v>
      </c>
      <c r="F35" s="24">
        <v>-119.128</v>
      </c>
      <c r="G35" s="24">
        <v>106.618</v>
      </c>
      <c r="H35" s="24">
        <v>-25.393</v>
      </c>
      <c r="I35" s="24">
        <v>27.759</v>
      </c>
      <c r="J35" s="24">
        <v>-38.371</v>
      </c>
      <c r="K35" s="24">
        <v>115.093</v>
      </c>
      <c r="L35" s="24">
        <v>451.878</v>
      </c>
      <c r="M35" s="24">
        <v>786.277</v>
      </c>
      <c r="N35" s="24">
        <v>1342.163</v>
      </c>
      <c r="O35" s="24">
        <v>1419.446</v>
      </c>
      <c r="P35" s="24">
        <v>332.132</v>
      </c>
      <c r="Q35" s="24">
        <v>722.107</v>
      </c>
      <c r="R35" s="24">
        <v>457.238</v>
      </c>
      <c r="S35" s="24">
        <v>429.536</v>
      </c>
      <c r="T35" s="24">
        <v>-160.427</v>
      </c>
      <c r="U35" s="24">
        <v>-301.16</v>
      </c>
      <c r="V35" s="24">
        <v>-177.095</v>
      </c>
      <c r="W35" s="24">
        <v>-150.029</v>
      </c>
      <c r="X35" s="25">
        <v>382.295</v>
      </c>
      <c r="Y35" s="24">
        <v>443.322</v>
      </c>
      <c r="Z35" s="26">
        <v>899.417</v>
      </c>
      <c r="AA35" s="24">
        <v>858.111</v>
      </c>
      <c r="AB35" s="25">
        <v>20.418</v>
      </c>
      <c r="AC35" s="24">
        <v>419.483</v>
      </c>
      <c r="AD35" s="24">
        <v>645.405</v>
      </c>
      <c r="AE35" s="24">
        <v>831.128</v>
      </c>
      <c r="AF35" s="25">
        <f>AF23+AF28-AF34</f>
        <v>415.969</v>
      </c>
    </row>
    <row r="36" ht="15.75" customHeight="1">
      <c r="B36" s="19" t="s">
        <v>85</v>
      </c>
      <c r="C36" s="19" t="s">
        <v>86</v>
      </c>
      <c r="D36" s="20">
        <v>15.9</v>
      </c>
      <c r="E36" s="20">
        <v>33.823</v>
      </c>
      <c r="F36" s="20">
        <v>60.163</v>
      </c>
      <c r="G36" s="20">
        <v>114.101</v>
      </c>
      <c r="H36" s="20">
        <v>42.617</v>
      </c>
      <c r="I36" s="20">
        <v>46.432</v>
      </c>
      <c r="J36" s="20">
        <v>65.751</v>
      </c>
      <c r="K36" s="20">
        <v>72.92</v>
      </c>
      <c r="L36" s="20">
        <v>65.995</v>
      </c>
      <c r="M36" s="20">
        <v>116.945</v>
      </c>
      <c r="N36" s="20">
        <v>220.046</v>
      </c>
      <c r="O36" s="20">
        <v>305.385</v>
      </c>
      <c r="P36" s="20">
        <v>80.864</v>
      </c>
      <c r="Q36" s="20">
        <v>89.063</v>
      </c>
      <c r="R36" s="20">
        <v>65.357</v>
      </c>
      <c r="S36" s="20">
        <v>78.705</v>
      </c>
      <c r="T36" s="20">
        <v>20.06</v>
      </c>
      <c r="U36" s="20">
        <v>26.575</v>
      </c>
      <c r="V36" s="20">
        <v>52.114</v>
      </c>
      <c r="W36" s="20">
        <v>79.237</v>
      </c>
      <c r="X36" s="21">
        <v>66.544</v>
      </c>
      <c r="Y36" s="20">
        <v>75.423</v>
      </c>
      <c r="Z36" s="22">
        <v>158.729</v>
      </c>
      <c r="AA36" s="20">
        <v>227.935</v>
      </c>
      <c r="AB36" s="21">
        <v>46.191</v>
      </c>
      <c r="AC36" s="20">
        <v>107.449</v>
      </c>
      <c r="AD36" s="20">
        <v>157.48</v>
      </c>
      <c r="AE36" s="20">
        <v>210.795</v>
      </c>
      <c r="AF36" s="21">
        <v>173.873</v>
      </c>
    </row>
    <row r="37" ht="15.75" customHeight="1">
      <c r="B37" s="19" t="s">
        <v>87</v>
      </c>
      <c r="C37" s="19" t="s">
        <v>88</v>
      </c>
      <c r="D37" s="20">
        <v>-9.519</v>
      </c>
      <c r="E37" s="20">
        <v>-0.007</v>
      </c>
      <c r="F37" s="20">
        <v>17.398</v>
      </c>
      <c r="G37" s="20">
        <v>71.229</v>
      </c>
      <c r="H37" s="20">
        <v>-7.796</v>
      </c>
      <c r="I37" s="20">
        <v>-38.613</v>
      </c>
      <c r="J37" s="20">
        <v>-47.951</v>
      </c>
      <c r="K37" s="20">
        <v>-44.943</v>
      </c>
      <c r="L37" s="20">
        <v>17.731</v>
      </c>
      <c r="M37" s="20">
        <v>16.785</v>
      </c>
      <c r="N37" s="20">
        <v>20.645</v>
      </c>
      <c r="O37" s="20">
        <v>-436.185</v>
      </c>
      <c r="P37" s="20">
        <v>-42.617</v>
      </c>
      <c r="Q37" s="20">
        <v>44.056</v>
      </c>
      <c r="R37" s="20">
        <v>205.846</v>
      </c>
      <c r="S37" s="20">
        <v>305.537</v>
      </c>
      <c r="T37" s="20">
        <v>-5.022</v>
      </c>
      <c r="U37" s="20">
        <v>68.426</v>
      </c>
      <c r="V37" s="20">
        <v>118.942</v>
      </c>
      <c r="W37" s="20">
        <v>179.393</v>
      </c>
      <c r="X37" s="21">
        <v>-89.607</v>
      </c>
      <c r="Y37" s="20">
        <v>-90.405</v>
      </c>
      <c r="Z37" s="22">
        <v>-60.481</v>
      </c>
      <c r="AA37" s="20">
        <v>-281.701</v>
      </c>
      <c r="AB37" s="21">
        <v>10.432</v>
      </c>
      <c r="AC37" s="20">
        <v>46.068</v>
      </c>
      <c r="AD37" s="20">
        <v>56.397</v>
      </c>
      <c r="AE37" s="20">
        <v>114.685</v>
      </c>
      <c r="AF37" s="21">
        <v>-4.672</v>
      </c>
    </row>
    <row r="38" ht="15.75" customHeight="1">
      <c r="B38" s="23" t="s">
        <v>89</v>
      </c>
      <c r="C38" s="23" t="s">
        <v>90</v>
      </c>
      <c r="D38" s="24">
        <v>6.38</v>
      </c>
      <c r="E38" s="24">
        <v>33.815</v>
      </c>
      <c r="F38" s="24">
        <v>77.561</v>
      </c>
      <c r="G38" s="24">
        <v>185.33</v>
      </c>
      <c r="H38" s="24">
        <v>34.82</v>
      </c>
      <c r="I38" s="24">
        <v>7.819</v>
      </c>
      <c r="J38" s="24">
        <v>17.799</v>
      </c>
      <c r="K38" s="24">
        <v>27.976</v>
      </c>
      <c r="L38" s="24">
        <v>83.726</v>
      </c>
      <c r="M38" s="24">
        <v>133.73</v>
      </c>
      <c r="N38" s="24">
        <v>240.692</v>
      </c>
      <c r="O38" s="24">
        <v>-130.799</v>
      </c>
      <c r="P38" s="24">
        <v>38.247</v>
      </c>
      <c r="Q38" s="24">
        <v>133.12</v>
      </c>
      <c r="R38" s="24">
        <v>271.203</v>
      </c>
      <c r="S38" s="24">
        <v>384.242</v>
      </c>
      <c r="T38" s="24">
        <v>15.038</v>
      </c>
      <c r="U38" s="24">
        <v>95.002</v>
      </c>
      <c r="V38" s="24">
        <v>171.057</v>
      </c>
      <c r="W38" s="24">
        <v>258.63</v>
      </c>
      <c r="X38" s="25">
        <v>-23.062</v>
      </c>
      <c r="Y38" s="24">
        <v>-14.982</v>
      </c>
      <c r="Z38" s="27">
        <f>Z36+Z37</f>
        <v>98.248</v>
      </c>
      <c r="AA38" s="24">
        <v>-53.766</v>
      </c>
      <c r="AB38" s="25">
        <f t="shared" ref="AB38:AE38" si="8">AB36+AB37</f>
        <v>56.623</v>
      </c>
      <c r="AC38" s="24">
        <f t="shared" si="8"/>
        <v>153.517</v>
      </c>
      <c r="AD38" s="24">
        <f t="shared" si="8"/>
        <v>213.877</v>
      </c>
      <c r="AE38" s="24">
        <f t="shared" si="8"/>
        <v>325.48</v>
      </c>
      <c r="AF38" s="25">
        <f>SUM(AF36:AF37)</f>
        <v>169.201</v>
      </c>
    </row>
    <row r="39" ht="15.75" customHeight="1">
      <c r="B39" s="30" t="s">
        <v>91</v>
      </c>
      <c r="C39" s="30" t="s">
        <v>92</v>
      </c>
      <c r="D39" s="31">
        <v>-91.515</v>
      </c>
      <c r="E39" s="31">
        <v>-137.0</v>
      </c>
      <c r="F39" s="31">
        <v>-196.69</v>
      </c>
      <c r="G39" s="31">
        <v>-78.711</v>
      </c>
      <c r="H39" s="31">
        <v>-60.214</v>
      </c>
      <c r="I39" s="31">
        <v>19.939</v>
      </c>
      <c r="J39" s="31">
        <v>-56.171</v>
      </c>
      <c r="K39" s="31">
        <v>87.117</v>
      </c>
      <c r="L39" s="31">
        <v>368.152</v>
      </c>
      <c r="M39" s="31">
        <v>652.546</v>
      </c>
      <c r="N39" s="31">
        <v>1101.47</v>
      </c>
      <c r="O39" s="31">
        <v>1550.246</v>
      </c>
      <c r="P39" s="31">
        <v>293.884</v>
      </c>
      <c r="Q39" s="31">
        <v>588.986</v>
      </c>
      <c r="R39" s="31">
        <v>186.034</v>
      </c>
      <c r="S39" s="31">
        <v>45.293</v>
      </c>
      <c r="T39" s="31">
        <v>-175.466</v>
      </c>
      <c r="U39" s="31">
        <v>-396.162</v>
      </c>
      <c r="V39" s="31">
        <v>-348.152</v>
      </c>
      <c r="W39" s="31">
        <v>-408.659</v>
      </c>
      <c r="X39" s="32">
        <v>405.357</v>
      </c>
      <c r="Y39" s="31">
        <v>458.304</v>
      </c>
      <c r="Z39" s="33">
        <v>801.168</v>
      </c>
      <c r="AA39" s="31">
        <v>911.878</v>
      </c>
      <c r="AB39" s="32">
        <v>-36.205</v>
      </c>
      <c r="AC39" s="31">
        <v>265.965</v>
      </c>
      <c r="AD39" s="31">
        <v>431.527</v>
      </c>
      <c r="AE39" s="31">
        <v>505.647</v>
      </c>
      <c r="AF39" s="32">
        <f>AF35-AF38</f>
        <v>246.768</v>
      </c>
    </row>
    <row r="40" ht="15.75" customHeight="1">
      <c r="B40" s="19"/>
      <c r="C40" s="19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Z40" s="10"/>
    </row>
    <row r="41" ht="15.75" customHeight="1">
      <c r="B41" s="19" t="s">
        <v>93</v>
      </c>
      <c r="C41" s="19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Z41" s="10"/>
    </row>
    <row r="42" ht="15.75" customHeight="1">
      <c r="B42" s="19" t="s">
        <v>94</v>
      </c>
      <c r="C42" s="19" t="s">
        <v>95</v>
      </c>
      <c r="D42" s="20">
        <v>-91.515</v>
      </c>
      <c r="E42" s="20">
        <v>-137.0</v>
      </c>
      <c r="F42" s="20">
        <v>-196.69</v>
      </c>
      <c r="G42" s="20">
        <v>-78.711</v>
      </c>
      <c r="H42" s="20">
        <v>-60.214</v>
      </c>
      <c r="I42" s="20">
        <v>19.939</v>
      </c>
      <c r="J42" s="20">
        <v>-56.171</v>
      </c>
      <c r="K42" s="20">
        <v>87.117</v>
      </c>
      <c r="L42" s="20">
        <v>368.152</v>
      </c>
      <c r="M42" s="20">
        <v>652.546</v>
      </c>
      <c r="N42" s="20">
        <v>1101.47</v>
      </c>
      <c r="O42" s="20">
        <v>1550.246</v>
      </c>
      <c r="P42" s="20">
        <v>293.884</v>
      </c>
      <c r="Q42" s="20">
        <v>588.986</v>
      </c>
      <c r="R42" s="20">
        <v>186.034</v>
      </c>
      <c r="S42" s="20">
        <v>45.293</v>
      </c>
      <c r="T42" s="20">
        <v>-175.466</v>
      </c>
      <c r="U42" s="20">
        <v>-396.162</v>
      </c>
      <c r="V42" s="20">
        <v>-348.152</v>
      </c>
      <c r="W42" s="20">
        <v>-408.659</v>
      </c>
      <c r="X42" s="21">
        <v>405.357</v>
      </c>
      <c r="Y42" s="20">
        <v>458.304</v>
      </c>
      <c r="Z42" s="35">
        <v>801.168</v>
      </c>
      <c r="AA42" s="20">
        <v>911.878</v>
      </c>
      <c r="AB42" s="21">
        <v>-36.205</v>
      </c>
      <c r="AC42" s="20">
        <v>265.965</v>
      </c>
      <c r="AD42" s="20">
        <v>431.527</v>
      </c>
      <c r="AE42" s="20">
        <v>505.647</v>
      </c>
      <c r="AF42" s="21">
        <f>AF39-AF43</f>
        <v>246.768</v>
      </c>
    </row>
    <row r="43" ht="15.75" customHeight="1">
      <c r="B43" s="19" t="s">
        <v>96</v>
      </c>
      <c r="C43" s="19" t="s">
        <v>97</v>
      </c>
      <c r="D43" s="20">
        <v>0.0</v>
      </c>
      <c r="E43" s="20">
        <v>0.0</v>
      </c>
      <c r="F43" s="20">
        <v>0.0</v>
      </c>
      <c r="G43" s="20">
        <v>0.0</v>
      </c>
      <c r="H43" s="20">
        <v>0.0</v>
      </c>
      <c r="I43" s="20">
        <v>0.0</v>
      </c>
      <c r="J43" s="20">
        <v>0.0</v>
      </c>
      <c r="K43" s="20">
        <v>0.0</v>
      </c>
      <c r="L43" s="20">
        <v>0.0</v>
      </c>
      <c r="M43" s="20">
        <v>0.0</v>
      </c>
      <c r="N43" s="20">
        <v>0.0</v>
      </c>
      <c r="O43" s="20">
        <v>0.0</v>
      </c>
      <c r="P43" s="20">
        <v>0.0</v>
      </c>
      <c r="Q43" s="20">
        <v>0.0</v>
      </c>
      <c r="R43" s="20">
        <v>0.0</v>
      </c>
      <c r="S43" s="20">
        <v>0.0</v>
      </c>
      <c r="T43" s="20">
        <v>0.0</v>
      </c>
      <c r="U43" s="20">
        <v>0.0</v>
      </c>
      <c r="V43" s="20">
        <v>0.0</v>
      </c>
      <c r="W43" s="20">
        <v>0.0</v>
      </c>
      <c r="X43" s="21">
        <v>0.0</v>
      </c>
      <c r="Y43" s="20">
        <v>0.0</v>
      </c>
      <c r="Z43" s="35">
        <v>0.0</v>
      </c>
      <c r="AA43" s="20">
        <v>0.0</v>
      </c>
      <c r="AB43" s="21">
        <v>0.0</v>
      </c>
      <c r="AC43" s="20">
        <v>0.0</v>
      </c>
      <c r="AD43" s="20">
        <v>0.0</v>
      </c>
      <c r="AE43" s="20">
        <v>0.0</v>
      </c>
      <c r="AF43" s="21">
        <v>0.0</v>
      </c>
    </row>
    <row r="44" ht="15.75" customHeight="1">
      <c r="B44" s="19" t="s">
        <v>98</v>
      </c>
      <c r="C44" s="19" t="s">
        <v>99</v>
      </c>
      <c r="D44" s="20">
        <v>0.0</v>
      </c>
      <c r="E44" s="20">
        <v>0.0</v>
      </c>
      <c r="F44" s="20">
        <v>0.0</v>
      </c>
      <c r="G44" s="20">
        <v>0.0</v>
      </c>
      <c r="H44" s="20">
        <v>0.0</v>
      </c>
      <c r="I44" s="20">
        <v>0.0</v>
      </c>
      <c r="J44" s="20">
        <v>0.0</v>
      </c>
      <c r="K44" s="20">
        <v>0.0</v>
      </c>
      <c r="L44" s="20">
        <v>0.0</v>
      </c>
      <c r="M44" s="20">
        <v>0.0</v>
      </c>
      <c r="N44" s="20">
        <v>0.0</v>
      </c>
      <c r="O44" s="20">
        <v>0.0</v>
      </c>
      <c r="P44" s="20">
        <v>0.0</v>
      </c>
      <c r="Q44" s="20">
        <v>0.0</v>
      </c>
      <c r="R44" s="20">
        <v>0.0</v>
      </c>
      <c r="S44" s="20">
        <v>0.0</v>
      </c>
      <c r="T44" s="20">
        <v>0.0</v>
      </c>
      <c r="U44" s="20">
        <v>0.0</v>
      </c>
      <c r="V44" s="20">
        <v>0.0</v>
      </c>
      <c r="W44" s="20">
        <v>0.0</v>
      </c>
      <c r="X44" s="21">
        <v>0.0</v>
      </c>
      <c r="Y44" s="20">
        <v>0.0</v>
      </c>
      <c r="Z44" s="35">
        <v>0.0</v>
      </c>
      <c r="AA44" s="20">
        <v>0.0</v>
      </c>
      <c r="AB44" s="21">
        <v>0.0</v>
      </c>
      <c r="AC44" s="20">
        <v>0.052</v>
      </c>
      <c r="AD44" s="20">
        <v>0.754</v>
      </c>
      <c r="AE44" s="20">
        <v>1.049</v>
      </c>
      <c r="AF44" s="21">
        <v>-1.049</v>
      </c>
    </row>
    <row r="45" ht="15.75" customHeight="1">
      <c r="B45" s="19" t="s">
        <v>100</v>
      </c>
      <c r="C45" s="19" t="s">
        <v>101</v>
      </c>
      <c r="D45" s="20">
        <v>-77.529</v>
      </c>
      <c r="E45" s="20">
        <v>-109.612</v>
      </c>
      <c r="F45" s="20">
        <v>-55.699</v>
      </c>
      <c r="G45" s="20">
        <v>-157.321</v>
      </c>
      <c r="H45" s="20">
        <v>22.79</v>
      </c>
      <c r="I45" s="20">
        <v>58.023</v>
      </c>
      <c r="J45" s="20">
        <v>60.982</v>
      </c>
      <c r="K45" s="20">
        <v>152.413</v>
      </c>
      <c r="L45" s="20">
        <v>-7.445</v>
      </c>
      <c r="M45" s="20">
        <v>-20.578</v>
      </c>
      <c r="N45" s="20">
        <v>49.678</v>
      </c>
      <c r="O45" s="20">
        <v>140.991</v>
      </c>
      <c r="P45" s="20">
        <v>94.119</v>
      </c>
      <c r="Q45" s="20">
        <v>118.196</v>
      </c>
      <c r="R45" s="20">
        <v>55.445</v>
      </c>
      <c r="S45" s="20">
        <v>75.119</v>
      </c>
      <c r="T45" s="20">
        <v>-19.735</v>
      </c>
      <c r="U45" s="20">
        <v>26.731</v>
      </c>
      <c r="V45" s="20">
        <v>-31.967</v>
      </c>
      <c r="W45" s="20">
        <v>-37.601</v>
      </c>
      <c r="X45" s="21">
        <v>130.261</v>
      </c>
      <c r="Y45" s="20">
        <v>115.724</v>
      </c>
      <c r="Z45" s="35">
        <v>165.775</v>
      </c>
      <c r="AA45" s="20">
        <v>71.944</v>
      </c>
      <c r="AB45" s="21">
        <v>15.903</v>
      </c>
      <c r="AC45" s="20">
        <v>56.691</v>
      </c>
      <c r="AD45" s="20">
        <v>230.333</v>
      </c>
      <c r="AE45" s="20">
        <v>266.401</v>
      </c>
      <c r="AF45" s="21">
        <v>41.494</v>
      </c>
    </row>
    <row r="46" ht="15.75" customHeight="1">
      <c r="B46" s="19" t="s">
        <v>102</v>
      </c>
      <c r="C46" s="19" t="s">
        <v>103</v>
      </c>
      <c r="D46" s="20">
        <v>0.0</v>
      </c>
      <c r="E46" s="20">
        <v>0.0</v>
      </c>
      <c r="F46" s="20">
        <v>0.0</v>
      </c>
      <c r="G46" s="20">
        <v>0.0</v>
      </c>
      <c r="H46" s="20">
        <v>0.0</v>
      </c>
      <c r="I46" s="20">
        <v>0.0</v>
      </c>
      <c r="J46" s="20">
        <v>0.0</v>
      </c>
      <c r="K46" s="20">
        <v>0.0</v>
      </c>
      <c r="L46" s="20">
        <v>0.0</v>
      </c>
      <c r="M46" s="20">
        <v>0.0</v>
      </c>
      <c r="N46" s="20">
        <v>0.0</v>
      </c>
      <c r="O46" s="20">
        <v>0.0</v>
      </c>
      <c r="P46" s="20">
        <v>0.0</v>
      </c>
      <c r="Q46" s="20">
        <v>0.0</v>
      </c>
      <c r="R46" s="20">
        <v>0.0</v>
      </c>
      <c r="S46" s="20">
        <v>0.0</v>
      </c>
      <c r="T46" s="20">
        <v>0.0</v>
      </c>
      <c r="U46" s="20">
        <v>0.0</v>
      </c>
      <c r="V46" s="20">
        <v>0.0</v>
      </c>
      <c r="W46" s="20">
        <v>0.0</v>
      </c>
      <c r="X46" s="21">
        <v>0.0</v>
      </c>
      <c r="Y46" s="20">
        <v>0.0</v>
      </c>
      <c r="Z46" s="35">
        <v>0.0</v>
      </c>
      <c r="AA46" s="20">
        <v>0.0</v>
      </c>
      <c r="AB46" s="21">
        <v>0.0</v>
      </c>
      <c r="AC46" s="20">
        <v>0.0</v>
      </c>
      <c r="AD46" s="20">
        <v>0.0</v>
      </c>
      <c r="AF46" s="21">
        <v>0.0</v>
      </c>
    </row>
    <row r="47" ht="15.75" customHeight="1">
      <c r="B47" s="29" t="s">
        <v>69</v>
      </c>
      <c r="C47" s="29" t="s">
        <v>45</v>
      </c>
      <c r="D47" s="36">
        <v>0.0</v>
      </c>
      <c r="E47" s="36">
        <v>0.0</v>
      </c>
      <c r="F47" s="36">
        <v>0.0</v>
      </c>
      <c r="G47" s="36">
        <v>0.0</v>
      </c>
      <c r="H47" s="36">
        <v>0.0</v>
      </c>
      <c r="I47" s="36">
        <v>0.0</v>
      </c>
      <c r="J47" s="36">
        <v>0.0</v>
      </c>
      <c r="K47" s="36">
        <v>0.0</v>
      </c>
      <c r="L47" s="36">
        <v>0.0</v>
      </c>
      <c r="M47" s="36">
        <v>0.0</v>
      </c>
      <c r="N47" s="36">
        <v>0.0</v>
      </c>
      <c r="O47" s="36">
        <v>0.0</v>
      </c>
      <c r="P47" s="36">
        <v>0.0</v>
      </c>
      <c r="Q47" s="36">
        <v>0.0</v>
      </c>
      <c r="R47" s="36">
        <v>0.0</v>
      </c>
      <c r="S47" s="36">
        <v>0.0</v>
      </c>
      <c r="T47" s="36">
        <v>0.0</v>
      </c>
      <c r="U47" s="36">
        <v>0.0</v>
      </c>
      <c r="V47" s="36">
        <v>0.0</v>
      </c>
      <c r="W47" s="36">
        <v>0.0</v>
      </c>
      <c r="X47" s="36">
        <v>0.0</v>
      </c>
      <c r="Y47" s="36">
        <v>0.0</v>
      </c>
      <c r="Z47" s="36">
        <v>0.0</v>
      </c>
      <c r="AA47" s="21">
        <v>-4.33</v>
      </c>
      <c r="AB47" s="21">
        <v>0.108</v>
      </c>
      <c r="AC47" s="21">
        <v>0.216</v>
      </c>
      <c r="AD47" s="21">
        <v>0.324</v>
      </c>
      <c r="AE47" s="21">
        <v>10.441</v>
      </c>
      <c r="AF47" s="21">
        <v>-0.142</v>
      </c>
    </row>
    <row r="48" ht="15.75" customHeight="1">
      <c r="B48" s="37" t="s">
        <v>104</v>
      </c>
      <c r="C48" s="23" t="s">
        <v>105</v>
      </c>
      <c r="D48" s="24">
        <v>-77.529</v>
      </c>
      <c r="E48" s="24">
        <v>-109.612</v>
      </c>
      <c r="F48" s="24">
        <v>-55.699</v>
      </c>
      <c r="G48" s="24">
        <v>-157.321</v>
      </c>
      <c r="H48" s="24">
        <v>22.79</v>
      </c>
      <c r="I48" s="24">
        <v>58.023</v>
      </c>
      <c r="J48" s="24">
        <v>60.982</v>
      </c>
      <c r="K48" s="24">
        <v>152.413</v>
      </c>
      <c r="L48" s="24">
        <v>-7.445</v>
      </c>
      <c r="M48" s="24">
        <v>-20.578</v>
      </c>
      <c r="N48" s="24">
        <v>49.678</v>
      </c>
      <c r="O48" s="24">
        <v>140.991</v>
      </c>
      <c r="P48" s="24">
        <v>94.119</v>
      </c>
      <c r="Q48" s="24">
        <v>118.196</v>
      </c>
      <c r="R48" s="24">
        <v>55.445</v>
      </c>
      <c r="S48" s="24">
        <v>75.119</v>
      </c>
      <c r="T48" s="38">
        <v>-19.735</v>
      </c>
      <c r="U48" s="38">
        <v>26.731</v>
      </c>
      <c r="V48" s="38">
        <v>-31.967</v>
      </c>
      <c r="W48" s="38">
        <v>-37.601</v>
      </c>
      <c r="X48" s="39">
        <f t="shared" ref="X48:Z48" si="9">SUM(X44:X47)</f>
        <v>130.261</v>
      </c>
      <c r="Y48" s="39">
        <f t="shared" si="9"/>
        <v>115.724</v>
      </c>
      <c r="Z48" s="39">
        <f t="shared" si="9"/>
        <v>165.775</v>
      </c>
      <c r="AA48" s="39">
        <f t="shared" ref="AA48:AF48" si="10">SUM(AA44:AA46)</f>
        <v>71.944</v>
      </c>
      <c r="AB48" s="39">
        <f t="shared" si="10"/>
        <v>15.903</v>
      </c>
      <c r="AC48" s="39">
        <f t="shared" si="10"/>
        <v>56.743</v>
      </c>
      <c r="AD48" s="39">
        <f t="shared" si="10"/>
        <v>231.087</v>
      </c>
      <c r="AE48" s="39">
        <f t="shared" si="10"/>
        <v>267.45</v>
      </c>
      <c r="AF48" s="39">
        <f t="shared" si="10"/>
        <v>40.445</v>
      </c>
    </row>
    <row r="49" ht="15.75" customHeight="1">
      <c r="B49" s="30" t="s">
        <v>106</v>
      </c>
      <c r="C49" s="30" t="s">
        <v>107</v>
      </c>
      <c r="D49" s="31">
        <v>-169.044</v>
      </c>
      <c r="E49" s="31">
        <v>-246.612</v>
      </c>
      <c r="F49" s="31">
        <v>-252.39</v>
      </c>
      <c r="G49" s="31">
        <v>-236.033</v>
      </c>
      <c r="H49" s="31">
        <v>-37.423</v>
      </c>
      <c r="I49" s="31">
        <v>77.963</v>
      </c>
      <c r="J49" s="31">
        <v>4.81</v>
      </c>
      <c r="K49" s="31">
        <v>239.531</v>
      </c>
      <c r="L49" s="31">
        <v>360.707</v>
      </c>
      <c r="M49" s="31">
        <v>631.967</v>
      </c>
      <c r="N49" s="31">
        <v>1151.148</v>
      </c>
      <c r="O49" s="31">
        <v>1691.237</v>
      </c>
      <c r="P49" s="31">
        <v>388.004</v>
      </c>
      <c r="Q49" s="31">
        <v>707.182</v>
      </c>
      <c r="R49" s="31">
        <v>241.48</v>
      </c>
      <c r="S49" s="31">
        <v>120.413</v>
      </c>
      <c r="T49" s="31">
        <v>-195.201</v>
      </c>
      <c r="U49" s="31">
        <v>-369.43</v>
      </c>
      <c r="V49" s="31">
        <v>-380.12</v>
      </c>
      <c r="W49" s="31">
        <v>-371.057</v>
      </c>
      <c r="X49" s="32">
        <f t="shared" ref="X49:AF49" si="11">X39+X48</f>
        <v>535.618</v>
      </c>
      <c r="Y49" s="32">
        <f t="shared" si="11"/>
        <v>574.028</v>
      </c>
      <c r="Z49" s="32">
        <f t="shared" si="11"/>
        <v>966.943</v>
      </c>
      <c r="AA49" s="32">
        <f t="shared" si="11"/>
        <v>983.822</v>
      </c>
      <c r="AB49" s="32">
        <f t="shared" si="11"/>
        <v>-20.302</v>
      </c>
      <c r="AC49" s="32">
        <f t="shared" si="11"/>
        <v>322.708</v>
      </c>
      <c r="AD49" s="32">
        <f t="shared" si="11"/>
        <v>662.614</v>
      </c>
      <c r="AE49" s="32">
        <f t="shared" si="11"/>
        <v>773.097</v>
      </c>
      <c r="AF49" s="32">
        <f t="shared" si="11"/>
        <v>287.213</v>
      </c>
    </row>
    <row r="50" ht="15.75" customHeight="1">
      <c r="B50" s="19" t="s">
        <v>108</v>
      </c>
      <c r="C50" s="19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X50" s="34"/>
      <c r="Z50" s="10"/>
      <c r="AB50" s="34"/>
      <c r="AF50" s="34"/>
    </row>
    <row r="51" ht="15.75" customHeight="1">
      <c r="B51" s="19" t="s">
        <v>109</v>
      </c>
      <c r="C51" s="19" t="s">
        <v>110</v>
      </c>
      <c r="D51" s="34">
        <v>-169.044</v>
      </c>
      <c r="E51" s="34">
        <v>-246.612</v>
      </c>
      <c r="F51" s="34">
        <v>-252.39</v>
      </c>
      <c r="G51" s="34">
        <v>-236.033</v>
      </c>
      <c r="H51" s="34">
        <v>-37.423</v>
      </c>
      <c r="I51" s="34">
        <v>77.963</v>
      </c>
      <c r="J51" s="34">
        <v>4.81</v>
      </c>
      <c r="K51" s="34">
        <v>239.531</v>
      </c>
      <c r="L51" s="34">
        <v>360.707</v>
      </c>
      <c r="M51" s="34">
        <v>631.967</v>
      </c>
      <c r="N51" s="34">
        <v>1151.148</v>
      </c>
      <c r="O51" s="34">
        <v>1691.237</v>
      </c>
      <c r="P51" s="34">
        <v>388.004</v>
      </c>
      <c r="Q51" s="34">
        <v>707.182</v>
      </c>
      <c r="R51" s="34">
        <v>241.48</v>
      </c>
      <c r="S51" s="34">
        <v>120.413</v>
      </c>
      <c r="T51" s="34">
        <v>-195.201</v>
      </c>
      <c r="U51" s="34">
        <v>-369.43</v>
      </c>
      <c r="V51" s="34">
        <v>-380.12</v>
      </c>
      <c r="W51" s="34">
        <v>-371.057</v>
      </c>
      <c r="X51" s="40">
        <v>535.619</v>
      </c>
      <c r="Y51" s="34">
        <v>574.028</v>
      </c>
      <c r="Z51" s="35">
        <v>966.944</v>
      </c>
      <c r="AA51" s="34">
        <v>979.491</v>
      </c>
      <c r="AB51" s="40">
        <v>-20.193</v>
      </c>
      <c r="AC51" s="34">
        <v>322.925</v>
      </c>
      <c r="AD51" s="34">
        <v>662.94</v>
      </c>
      <c r="AE51" s="34">
        <v>783.54</v>
      </c>
      <c r="AF51" s="40">
        <f>AF49-AF52</f>
        <v>287.213</v>
      </c>
    </row>
    <row r="52" ht="15.75" customHeight="1">
      <c r="B52" s="19" t="s">
        <v>111</v>
      </c>
      <c r="C52" s="19" t="s">
        <v>112</v>
      </c>
      <c r="D52" s="34">
        <v>0.0</v>
      </c>
      <c r="E52" s="34">
        <v>0.0</v>
      </c>
      <c r="F52" s="34">
        <v>0.0</v>
      </c>
      <c r="G52" s="34">
        <v>0.0</v>
      </c>
      <c r="H52" s="34">
        <v>0.0</v>
      </c>
      <c r="I52" s="34">
        <v>0.0</v>
      </c>
      <c r="J52" s="34">
        <v>0.0</v>
      </c>
      <c r="K52" s="34">
        <v>0.0</v>
      </c>
      <c r="L52" s="34">
        <v>0.0</v>
      </c>
      <c r="M52" s="34">
        <v>0.0</v>
      </c>
      <c r="N52" s="34">
        <v>0.0</v>
      </c>
      <c r="O52" s="34">
        <v>0.0</v>
      </c>
      <c r="P52" s="34">
        <v>0.0</v>
      </c>
      <c r="Q52" s="34">
        <v>0.0</v>
      </c>
      <c r="R52" s="34">
        <v>0.0</v>
      </c>
      <c r="S52" s="34">
        <v>0.0</v>
      </c>
      <c r="T52" s="34">
        <v>0.0</v>
      </c>
      <c r="U52" s="34">
        <v>0.0</v>
      </c>
      <c r="V52" s="34">
        <v>0.0</v>
      </c>
      <c r="W52" s="34">
        <v>0.0</v>
      </c>
      <c r="X52" s="40">
        <v>0.0</v>
      </c>
      <c r="Y52" s="34">
        <v>0.0</v>
      </c>
      <c r="Z52" s="35">
        <v>0.0</v>
      </c>
      <c r="AA52" s="34">
        <v>0.0</v>
      </c>
      <c r="AB52" s="40">
        <v>0.0</v>
      </c>
      <c r="AC52" s="34">
        <v>0.0</v>
      </c>
      <c r="AD52" s="34">
        <v>0.0</v>
      </c>
      <c r="AE52" s="34">
        <v>0.0</v>
      </c>
      <c r="AF52" s="40">
        <v>0.0</v>
      </c>
    </row>
    <row r="53" ht="15.75" customHeight="1">
      <c r="B53" s="18"/>
      <c r="C53" s="18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Z53" s="10"/>
      <c r="AA53" s="41"/>
    </row>
    <row r="54" ht="15.75" customHeight="1">
      <c r="B54" s="11" t="s">
        <v>113</v>
      </c>
      <c r="C54" s="12" t="s">
        <v>114</v>
      </c>
      <c r="D54" s="13"/>
      <c r="E54" s="13" t="s">
        <v>14</v>
      </c>
      <c r="F54" s="13"/>
      <c r="G54" s="13"/>
      <c r="H54" s="14"/>
      <c r="I54" s="14" t="s">
        <v>15</v>
      </c>
      <c r="J54" s="14"/>
      <c r="K54" s="14"/>
      <c r="L54" s="13"/>
      <c r="M54" s="13" t="s">
        <v>16</v>
      </c>
      <c r="N54" s="13"/>
      <c r="O54" s="13"/>
      <c r="P54" s="14"/>
      <c r="Q54" s="14" t="s">
        <v>17</v>
      </c>
      <c r="R54" s="14"/>
      <c r="S54" s="14"/>
      <c r="T54" s="13"/>
      <c r="U54" s="13" t="s">
        <v>18</v>
      </c>
      <c r="V54" s="15"/>
      <c r="W54" s="15"/>
      <c r="X54" s="16"/>
      <c r="Y54" s="16" t="s">
        <v>19</v>
      </c>
      <c r="Z54" s="14"/>
      <c r="AA54" s="14"/>
      <c r="AB54" s="13"/>
      <c r="AC54" s="17" t="s">
        <v>20</v>
      </c>
      <c r="AD54" s="15"/>
      <c r="AE54" s="15"/>
      <c r="AF54" s="16" t="s">
        <v>21</v>
      </c>
      <c r="AG54" s="14"/>
      <c r="AH54" s="14"/>
      <c r="AI54" s="14"/>
    </row>
    <row r="55" ht="15.75" customHeight="1">
      <c r="B55" s="19" t="s">
        <v>115</v>
      </c>
      <c r="C55" s="19" t="s">
        <v>116</v>
      </c>
      <c r="D55" s="42"/>
      <c r="E55" s="42"/>
      <c r="F55" s="42"/>
      <c r="G55" s="34">
        <v>83.475</v>
      </c>
      <c r="H55" s="42"/>
      <c r="I55" s="42"/>
      <c r="J55" s="42"/>
      <c r="K55" s="34">
        <v>68.235</v>
      </c>
      <c r="L55" s="42"/>
      <c r="M55" s="42"/>
      <c r="N55" s="42"/>
      <c r="O55" s="34">
        <v>116.069</v>
      </c>
      <c r="P55" s="42"/>
      <c r="Q55" s="42"/>
      <c r="R55" s="42"/>
      <c r="S55" s="34">
        <v>111.158</v>
      </c>
      <c r="T55" s="43"/>
      <c r="U55" s="43"/>
      <c r="V55" s="43"/>
      <c r="W55" s="34">
        <v>108.0</v>
      </c>
      <c r="X55" s="43"/>
      <c r="Y55" s="43"/>
      <c r="Z55" s="44"/>
      <c r="AA55" s="34">
        <v>156.736</v>
      </c>
      <c r="AB55" s="43"/>
      <c r="AC55" s="43"/>
      <c r="AD55" s="43"/>
      <c r="AE55" s="34">
        <v>143.427</v>
      </c>
      <c r="AF55" s="43"/>
    </row>
    <row r="56" ht="15.75" customHeight="1">
      <c r="B56" s="19" t="s">
        <v>117</v>
      </c>
      <c r="C56" s="19" t="s">
        <v>118</v>
      </c>
      <c r="D56" s="42"/>
      <c r="E56" s="42"/>
      <c r="F56" s="42"/>
      <c r="G56" s="34">
        <v>791.948</v>
      </c>
      <c r="H56" s="42"/>
      <c r="I56" s="42"/>
      <c r="J56" s="42"/>
      <c r="K56" s="34">
        <v>776.46</v>
      </c>
      <c r="L56" s="42"/>
      <c r="M56" s="42"/>
      <c r="N56" s="42"/>
      <c r="O56" s="34">
        <v>895.852</v>
      </c>
      <c r="P56" s="42"/>
      <c r="Q56" s="42"/>
      <c r="R56" s="42"/>
      <c r="S56" s="34">
        <v>897.668</v>
      </c>
      <c r="T56" s="43"/>
      <c r="U56" s="43"/>
      <c r="V56" s="43"/>
      <c r="W56" s="34">
        <v>985.374</v>
      </c>
      <c r="X56" s="43"/>
      <c r="Y56" s="43"/>
      <c r="Z56" s="44"/>
      <c r="AA56" s="34">
        <v>1087.2</v>
      </c>
      <c r="AB56" s="43"/>
      <c r="AC56" s="43"/>
      <c r="AD56" s="43"/>
      <c r="AE56" s="34">
        <v>1266.757</v>
      </c>
      <c r="AF56" s="43"/>
    </row>
    <row r="57" ht="15.75" customHeight="1">
      <c r="B57" s="19" t="s">
        <v>119</v>
      </c>
      <c r="C57" s="19" t="s">
        <v>120</v>
      </c>
      <c r="D57" s="42"/>
      <c r="E57" s="42"/>
      <c r="F57" s="42"/>
      <c r="G57" s="34">
        <v>46.464</v>
      </c>
      <c r="H57" s="42"/>
      <c r="I57" s="42"/>
      <c r="J57" s="42"/>
      <c r="K57" s="34">
        <v>58.885</v>
      </c>
      <c r="L57" s="42"/>
      <c r="M57" s="42"/>
      <c r="N57" s="42"/>
      <c r="O57" s="34">
        <v>96.874</v>
      </c>
      <c r="P57" s="42"/>
      <c r="Q57" s="42"/>
      <c r="R57" s="42"/>
      <c r="S57" s="34">
        <v>47.892</v>
      </c>
      <c r="T57" s="43"/>
      <c r="U57" s="43"/>
      <c r="V57" s="43"/>
      <c r="W57" s="34">
        <v>51.85</v>
      </c>
      <c r="X57" s="43"/>
      <c r="Y57" s="43"/>
      <c r="Z57" s="44"/>
      <c r="AA57" s="34">
        <v>132.744</v>
      </c>
      <c r="AB57" s="43"/>
      <c r="AC57" s="43"/>
      <c r="AD57" s="43"/>
      <c r="AE57" s="34">
        <v>134.901</v>
      </c>
      <c r="AF57" s="43"/>
    </row>
    <row r="58" ht="15.75" customHeight="1">
      <c r="B58" s="19" t="s">
        <v>121</v>
      </c>
      <c r="C58" s="19" t="s">
        <v>122</v>
      </c>
      <c r="D58" s="42"/>
      <c r="E58" s="42"/>
      <c r="F58" s="42"/>
      <c r="G58" s="34">
        <v>53.64</v>
      </c>
      <c r="H58" s="42"/>
      <c r="I58" s="42"/>
      <c r="J58" s="42"/>
      <c r="K58" s="34">
        <v>13.557</v>
      </c>
      <c r="L58" s="42"/>
      <c r="M58" s="42"/>
      <c r="N58" s="42"/>
      <c r="O58" s="34">
        <v>34.032</v>
      </c>
      <c r="P58" s="42"/>
      <c r="Q58" s="42"/>
      <c r="R58" s="42"/>
      <c r="S58" s="34">
        <v>46.936</v>
      </c>
      <c r="T58" s="43"/>
      <c r="U58" s="43"/>
      <c r="V58" s="43"/>
      <c r="W58" s="34">
        <v>11.941</v>
      </c>
      <c r="X58" s="43"/>
      <c r="Y58" s="43"/>
      <c r="Z58" s="44"/>
      <c r="AA58" s="34">
        <v>43.35</v>
      </c>
      <c r="AB58" s="43"/>
      <c r="AC58" s="43"/>
      <c r="AD58" s="43"/>
      <c r="AE58" s="34">
        <v>44.124</v>
      </c>
      <c r="AF58" s="43"/>
    </row>
    <row r="59" ht="15.75" customHeight="1">
      <c r="B59" s="19" t="s">
        <v>123</v>
      </c>
      <c r="C59" s="19" t="s">
        <v>124</v>
      </c>
      <c r="D59" s="42"/>
      <c r="E59" s="42"/>
      <c r="F59" s="42"/>
      <c r="G59" s="34">
        <v>149.215</v>
      </c>
      <c r="H59" s="42"/>
      <c r="I59" s="42"/>
      <c r="J59" s="42"/>
      <c r="K59" s="34">
        <v>173.783</v>
      </c>
      <c r="L59" s="42"/>
      <c r="M59" s="42"/>
      <c r="N59" s="42"/>
      <c r="O59" s="34">
        <v>310.854</v>
      </c>
      <c r="P59" s="42"/>
      <c r="Q59" s="42"/>
      <c r="R59" s="42"/>
      <c r="S59" s="34">
        <v>354.82</v>
      </c>
      <c r="T59" s="43"/>
      <c r="U59" s="43"/>
      <c r="V59" s="43"/>
      <c r="W59" s="34">
        <v>215.13</v>
      </c>
      <c r="X59" s="43"/>
      <c r="Y59" s="43"/>
      <c r="Z59" s="44"/>
      <c r="AA59" s="34">
        <v>273.268</v>
      </c>
      <c r="AB59" s="43"/>
      <c r="AC59" s="43"/>
      <c r="AD59" s="43"/>
      <c r="AE59" s="34">
        <v>402.076</v>
      </c>
      <c r="AF59" s="43"/>
    </row>
    <row r="60" ht="15.75" customHeight="1">
      <c r="B60" s="19" t="s">
        <v>125</v>
      </c>
      <c r="C60" s="19" t="s">
        <v>126</v>
      </c>
      <c r="D60" s="42"/>
      <c r="E60" s="42"/>
      <c r="F60" s="42"/>
      <c r="G60" s="34">
        <v>110.39</v>
      </c>
      <c r="H60" s="42"/>
      <c r="I60" s="42"/>
      <c r="J60" s="42"/>
      <c r="K60" s="34">
        <v>105.216</v>
      </c>
      <c r="L60" s="42"/>
      <c r="M60" s="42"/>
      <c r="N60" s="42"/>
      <c r="O60" s="34">
        <v>71.214</v>
      </c>
      <c r="P60" s="42"/>
      <c r="Q60" s="42"/>
      <c r="R60" s="42"/>
      <c r="S60" s="34">
        <v>110.015</v>
      </c>
      <c r="T60" s="43"/>
      <c r="U60" s="43"/>
      <c r="V60" s="43"/>
      <c r="W60" s="34">
        <v>109.352</v>
      </c>
      <c r="X60" s="43"/>
      <c r="Y60" s="43"/>
      <c r="Z60" s="44"/>
      <c r="AA60" s="34">
        <v>122.479</v>
      </c>
      <c r="AB60" s="43"/>
      <c r="AC60" s="43"/>
      <c r="AD60" s="43"/>
      <c r="AE60" s="34">
        <v>163.323</v>
      </c>
      <c r="AF60" s="43"/>
    </row>
    <row r="61" ht="15.75" customHeight="1">
      <c r="B61" s="19" t="s">
        <v>127</v>
      </c>
      <c r="C61" s="19" t="s">
        <v>128</v>
      </c>
      <c r="D61" s="42"/>
      <c r="E61" s="42"/>
      <c r="F61" s="42"/>
      <c r="G61" s="34">
        <v>55.508</v>
      </c>
      <c r="H61" s="42"/>
      <c r="I61" s="42"/>
      <c r="J61" s="42"/>
      <c r="K61" s="34">
        <v>70.488</v>
      </c>
      <c r="L61" s="42"/>
      <c r="M61" s="42"/>
      <c r="N61" s="42"/>
      <c r="O61" s="34">
        <v>48.001</v>
      </c>
      <c r="P61" s="42"/>
      <c r="Q61" s="42"/>
      <c r="R61" s="42"/>
      <c r="S61" s="34">
        <v>133.049</v>
      </c>
      <c r="T61" s="43"/>
      <c r="U61" s="43"/>
      <c r="V61" s="43"/>
      <c r="W61" s="34">
        <v>122.828</v>
      </c>
      <c r="X61" s="43"/>
      <c r="Y61" s="43"/>
      <c r="Z61" s="44"/>
      <c r="AA61" s="34">
        <v>158.799</v>
      </c>
      <c r="AB61" s="43"/>
      <c r="AC61" s="43"/>
      <c r="AD61" s="43"/>
      <c r="AE61" s="34">
        <v>212.31</v>
      </c>
      <c r="AF61" s="43"/>
    </row>
    <row r="62" ht="15.75" customHeight="1">
      <c r="B62" s="19" t="s">
        <v>129</v>
      </c>
      <c r="C62" s="19" t="s">
        <v>130</v>
      </c>
      <c r="D62" s="42"/>
      <c r="E62" s="42"/>
      <c r="F62" s="42"/>
      <c r="G62" s="34">
        <v>-1.485</v>
      </c>
      <c r="H62" s="42"/>
      <c r="I62" s="42"/>
      <c r="J62" s="42"/>
      <c r="K62" s="34">
        <v>0.271</v>
      </c>
      <c r="L62" s="42"/>
      <c r="M62" s="42"/>
      <c r="N62" s="42"/>
      <c r="O62" s="34">
        <v>-0.211</v>
      </c>
      <c r="P62" s="42"/>
      <c r="Q62" s="42"/>
      <c r="R62" s="42"/>
      <c r="S62" s="34">
        <v>-0.064</v>
      </c>
      <c r="T62" s="43"/>
      <c r="U62" s="43"/>
      <c r="V62" s="43"/>
      <c r="W62" s="34">
        <v>-0.158</v>
      </c>
      <c r="X62" s="43"/>
      <c r="Y62" s="43"/>
      <c r="Z62" s="44"/>
      <c r="AA62" s="34">
        <v>0.0</v>
      </c>
      <c r="AB62" s="43"/>
      <c r="AC62" s="43"/>
      <c r="AD62" s="43"/>
      <c r="AE62" s="34">
        <v>0.0</v>
      </c>
      <c r="AF62" s="43"/>
    </row>
    <row r="63" ht="15.75" customHeight="1">
      <c r="B63" s="19" t="s">
        <v>131</v>
      </c>
      <c r="C63" s="19" t="s">
        <v>45</v>
      </c>
      <c r="D63" s="42"/>
      <c r="E63" s="42"/>
      <c r="F63" s="42"/>
      <c r="G63" s="34">
        <v>1111.32</v>
      </c>
      <c r="H63" s="42"/>
      <c r="I63" s="42"/>
      <c r="J63" s="42"/>
      <c r="K63" s="34">
        <v>1063.046</v>
      </c>
      <c r="L63" s="42"/>
      <c r="M63" s="42"/>
      <c r="N63" s="42"/>
      <c r="O63" s="34">
        <v>1508.877</v>
      </c>
      <c r="P63" s="42"/>
      <c r="Q63" s="42"/>
      <c r="R63" s="42"/>
      <c r="S63" s="34">
        <v>1549.986</v>
      </c>
      <c r="T63" s="43"/>
      <c r="U63" s="43"/>
      <c r="V63" s="43"/>
      <c r="W63" s="34">
        <v>1415.354</v>
      </c>
      <c r="X63" s="43"/>
      <c r="Y63" s="43"/>
      <c r="Z63" s="44"/>
      <c r="AA63" s="34">
        <v>1452.85</v>
      </c>
      <c r="AB63" s="43"/>
      <c r="AC63" s="43"/>
      <c r="AD63" s="43"/>
      <c r="AE63" s="34">
        <v>1734.57</v>
      </c>
      <c r="AF63" s="43"/>
    </row>
    <row r="64" ht="15.75" customHeight="1">
      <c r="B64" s="23" t="str">
        <f>B8</f>
        <v>販売費及び一般管理費</v>
      </c>
      <c r="C64" s="23" t="s">
        <v>33</v>
      </c>
      <c r="D64" s="45"/>
      <c r="E64" s="45"/>
      <c r="F64" s="45"/>
      <c r="G64" s="46">
        <v>2400.475</v>
      </c>
      <c r="H64" s="45"/>
      <c r="I64" s="45"/>
      <c r="J64" s="45"/>
      <c r="K64" s="46">
        <v>2329.941</v>
      </c>
      <c r="L64" s="45"/>
      <c r="M64" s="45"/>
      <c r="N64" s="45"/>
      <c r="O64" s="46">
        <v>3081.562</v>
      </c>
      <c r="P64" s="45"/>
      <c r="Q64" s="45"/>
      <c r="R64" s="45"/>
      <c r="S64" s="46">
        <v>3251.46</v>
      </c>
      <c r="T64" s="43"/>
      <c r="U64" s="43"/>
      <c r="V64" s="43"/>
      <c r="W64" s="46">
        <v>3019.672</v>
      </c>
      <c r="X64" s="43"/>
      <c r="Y64" s="43"/>
      <c r="Z64" s="44"/>
      <c r="AA64" s="46">
        <v>3427.431</v>
      </c>
      <c r="AB64" s="43"/>
      <c r="AC64" s="43"/>
      <c r="AD64" s="43"/>
      <c r="AE64" s="46">
        <f>SUM(AE55:AE63)</f>
        <v>4101.488</v>
      </c>
      <c r="AF64" s="43"/>
    </row>
    <row r="65" ht="15.75" customHeight="1">
      <c r="B65" s="18"/>
      <c r="C65" s="18"/>
      <c r="Z65" s="10"/>
      <c r="AA65" s="41"/>
    </row>
    <row r="66" ht="15.75" customHeight="1">
      <c r="B66" s="18"/>
      <c r="C66" s="18"/>
      <c r="Z66" s="10"/>
      <c r="AA66" s="41"/>
    </row>
    <row r="67" ht="15.75" customHeight="1">
      <c r="B67" s="4" t="s">
        <v>132</v>
      </c>
      <c r="C67" s="4" t="s">
        <v>133</v>
      </c>
      <c r="D67" s="5"/>
      <c r="E67" s="5" t="s">
        <v>4</v>
      </c>
      <c r="F67" s="5"/>
      <c r="G67" s="5"/>
      <c r="H67" s="5"/>
      <c r="I67" s="5" t="s">
        <v>5</v>
      </c>
      <c r="J67" s="5"/>
      <c r="K67" s="5"/>
      <c r="L67" s="5"/>
      <c r="M67" s="5" t="s">
        <v>6</v>
      </c>
      <c r="N67" s="5"/>
      <c r="O67" s="5"/>
      <c r="P67" s="6"/>
      <c r="Q67" s="6" t="s">
        <v>7</v>
      </c>
      <c r="R67" s="7"/>
      <c r="S67" s="7"/>
      <c r="T67" s="8" t="s">
        <v>8</v>
      </c>
      <c r="X67" s="9" t="s">
        <v>9</v>
      </c>
      <c r="Z67" s="10"/>
      <c r="AB67" s="9" t="s">
        <v>10</v>
      </c>
      <c r="AF67" s="9" t="s">
        <v>11</v>
      </c>
      <c r="AH67" s="10"/>
    </row>
    <row r="68" ht="15.75" customHeight="1">
      <c r="A68" s="47"/>
      <c r="B68" s="11" t="s">
        <v>12</v>
      </c>
      <c r="C68" s="12" t="s">
        <v>13</v>
      </c>
      <c r="D68" s="13"/>
      <c r="E68" s="13" t="s">
        <v>14</v>
      </c>
      <c r="F68" s="13"/>
      <c r="G68" s="13"/>
      <c r="H68" s="14"/>
      <c r="I68" s="14" t="s">
        <v>15</v>
      </c>
      <c r="J68" s="14"/>
      <c r="K68" s="14"/>
      <c r="L68" s="13"/>
      <c r="M68" s="13" t="s">
        <v>16</v>
      </c>
      <c r="N68" s="13"/>
      <c r="O68" s="13"/>
      <c r="P68" s="14"/>
      <c r="Q68" s="14" t="s">
        <v>17</v>
      </c>
      <c r="R68" s="14"/>
      <c r="S68" s="14"/>
      <c r="T68" s="13" t="s">
        <v>18</v>
      </c>
      <c r="U68" s="15"/>
      <c r="V68" s="15"/>
      <c r="W68" s="15"/>
      <c r="X68" s="16"/>
      <c r="Y68" s="16" t="s">
        <v>19</v>
      </c>
      <c r="Z68" s="14"/>
      <c r="AA68" s="14"/>
      <c r="AB68" s="13"/>
      <c r="AC68" s="17" t="s">
        <v>20</v>
      </c>
      <c r="AD68" s="15"/>
      <c r="AE68" s="15"/>
      <c r="AF68" s="16" t="s">
        <v>21</v>
      </c>
      <c r="AG68" s="14"/>
      <c r="AH68" s="14"/>
      <c r="AI68" s="14"/>
    </row>
    <row r="69" ht="15.75" customHeight="1">
      <c r="A69" s="48"/>
      <c r="B69" s="18"/>
      <c r="C69" s="18"/>
      <c r="D69" s="49" t="s">
        <v>134</v>
      </c>
      <c r="E69" s="49" t="s">
        <v>135</v>
      </c>
      <c r="F69" s="49" t="s">
        <v>136</v>
      </c>
      <c r="G69" s="49" t="s">
        <v>137</v>
      </c>
      <c r="H69" s="49" t="s">
        <v>138</v>
      </c>
      <c r="I69" s="49" t="s">
        <v>139</v>
      </c>
      <c r="J69" s="49" t="s">
        <v>140</v>
      </c>
      <c r="K69" s="49" t="s">
        <v>141</v>
      </c>
      <c r="L69" s="49" t="s">
        <v>142</v>
      </c>
      <c r="M69" s="49" t="s">
        <v>143</v>
      </c>
      <c r="N69" s="49" t="s">
        <v>144</v>
      </c>
      <c r="O69" s="49" t="s">
        <v>145</v>
      </c>
      <c r="P69" s="49" t="s">
        <v>146</v>
      </c>
      <c r="Q69" s="49" t="s">
        <v>147</v>
      </c>
      <c r="R69" s="49" t="s">
        <v>148</v>
      </c>
      <c r="S69" s="49" t="s">
        <v>149</v>
      </c>
      <c r="T69" s="49" t="s">
        <v>150</v>
      </c>
      <c r="U69" s="49" t="s">
        <v>151</v>
      </c>
      <c r="V69" s="49" t="s">
        <v>152</v>
      </c>
      <c r="W69" s="49" t="s">
        <v>153</v>
      </c>
      <c r="X69" s="9">
        <v>2024.6</v>
      </c>
      <c r="Y69" s="8">
        <v>2024.9</v>
      </c>
      <c r="Z69" s="9">
        <v>2024.12</v>
      </c>
      <c r="AA69" s="50" t="s">
        <v>154</v>
      </c>
      <c r="AB69" s="9">
        <v>2025.6</v>
      </c>
      <c r="AC69" s="8">
        <v>2025.9</v>
      </c>
      <c r="AD69" s="8">
        <v>2025.12</v>
      </c>
      <c r="AE69" s="8">
        <v>2026.3</v>
      </c>
      <c r="AF69" s="9">
        <v>2026.6</v>
      </c>
      <c r="AG69" s="48"/>
      <c r="AH69" s="48"/>
      <c r="AI69" s="48"/>
    </row>
    <row r="70" ht="15.75" customHeight="1">
      <c r="A70" s="48"/>
      <c r="B70" s="18" t="s">
        <v>155</v>
      </c>
      <c r="C70" s="18" t="s">
        <v>156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48"/>
      <c r="V70" s="48"/>
      <c r="W70" s="48"/>
      <c r="X70" s="8"/>
      <c r="Y70" s="48"/>
      <c r="Z70" s="51"/>
      <c r="AA70" s="41"/>
      <c r="AB70" s="8"/>
      <c r="AC70" s="48"/>
      <c r="AD70" s="48"/>
      <c r="AE70" s="48"/>
      <c r="AF70" s="8"/>
      <c r="AG70" s="48"/>
      <c r="AH70" s="48"/>
      <c r="AI70" s="48"/>
    </row>
    <row r="71" ht="15.75" customHeight="1">
      <c r="A71" s="48"/>
      <c r="B71" s="18" t="s">
        <v>157</v>
      </c>
      <c r="C71" s="18" t="s">
        <v>158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48"/>
      <c r="V71" s="48"/>
      <c r="W71" s="48"/>
      <c r="X71" s="8"/>
      <c r="Y71" s="48"/>
      <c r="Z71" s="51"/>
      <c r="AA71" s="41"/>
      <c r="AB71" s="8"/>
      <c r="AC71" s="48"/>
      <c r="AD71" s="48"/>
      <c r="AE71" s="48"/>
      <c r="AF71" s="8"/>
      <c r="AG71" s="48"/>
      <c r="AH71" s="48"/>
      <c r="AI71" s="48"/>
    </row>
    <row r="72" ht="15.75" customHeight="1">
      <c r="B72" s="18" t="s">
        <v>159</v>
      </c>
      <c r="C72" s="18" t="s">
        <v>160</v>
      </c>
      <c r="D72" s="34">
        <v>3137.365</v>
      </c>
      <c r="E72" s="34">
        <v>2923.049</v>
      </c>
      <c r="F72" s="34">
        <v>2380.294</v>
      </c>
      <c r="G72" s="34">
        <v>2737.37</v>
      </c>
      <c r="H72" s="34">
        <v>1820.463</v>
      </c>
      <c r="I72" s="34">
        <v>1754.848</v>
      </c>
      <c r="J72" s="34">
        <v>2624.308</v>
      </c>
      <c r="K72" s="34">
        <v>3020.728</v>
      </c>
      <c r="L72" s="34">
        <v>2601.655</v>
      </c>
      <c r="M72" s="34">
        <v>3280.664</v>
      </c>
      <c r="N72" s="34">
        <v>4237.327</v>
      </c>
      <c r="O72" s="34">
        <v>2394.382</v>
      </c>
      <c r="P72" s="34">
        <v>2828.509</v>
      </c>
      <c r="Q72" s="34">
        <v>2852.557</v>
      </c>
      <c r="R72" s="34">
        <v>2718.889</v>
      </c>
      <c r="S72" s="34">
        <v>2613.396</v>
      </c>
      <c r="T72" s="34">
        <v>2388.394</v>
      </c>
      <c r="U72" s="34">
        <v>2389.691</v>
      </c>
      <c r="V72" s="34">
        <v>2829.815</v>
      </c>
      <c r="W72" s="34">
        <v>2692.205</v>
      </c>
      <c r="X72" s="34">
        <v>2722.4</v>
      </c>
      <c r="Y72" s="34">
        <v>2475.8</v>
      </c>
      <c r="Z72" s="52">
        <v>2837.133</v>
      </c>
      <c r="AA72" s="34">
        <v>2407.687</v>
      </c>
      <c r="AB72" s="34">
        <v>2357.347</v>
      </c>
      <c r="AC72" s="34">
        <v>2841.264</v>
      </c>
      <c r="AD72" s="34">
        <v>2447.987</v>
      </c>
      <c r="AE72" s="34">
        <v>3184.795</v>
      </c>
      <c r="AF72" s="40">
        <v>2797.216</v>
      </c>
    </row>
    <row r="73" ht="15.75" customHeight="1">
      <c r="B73" s="18" t="s">
        <v>161</v>
      </c>
      <c r="C73" s="18" t="s">
        <v>162</v>
      </c>
      <c r="D73" s="34">
        <v>1835.288</v>
      </c>
      <c r="E73" s="34">
        <v>1828.328</v>
      </c>
      <c r="F73" s="34">
        <v>1796.161</v>
      </c>
      <c r="G73" s="34">
        <v>1639.715</v>
      </c>
      <c r="H73" s="34">
        <v>1729.55</v>
      </c>
      <c r="I73" s="34">
        <v>1723.579</v>
      </c>
      <c r="J73" s="34">
        <v>1754.482</v>
      </c>
      <c r="K73" s="34">
        <v>1918.995</v>
      </c>
      <c r="L73" s="34">
        <v>2359.03</v>
      </c>
      <c r="M73" s="34">
        <v>2070.41</v>
      </c>
      <c r="N73" s="34">
        <v>2291.337</v>
      </c>
      <c r="O73" s="34">
        <v>2099.004</v>
      </c>
      <c r="P73" s="34">
        <v>2413.004</v>
      </c>
      <c r="Q73" s="34">
        <v>2194.997</v>
      </c>
      <c r="R73" s="34">
        <v>1797.316</v>
      </c>
      <c r="S73" s="34">
        <v>2118.94</v>
      </c>
      <c r="T73" s="34">
        <v>1795.633</v>
      </c>
      <c r="U73" s="34">
        <v>2273.377</v>
      </c>
      <c r="V73" s="34">
        <v>2431.743</v>
      </c>
      <c r="W73" s="34">
        <v>2662.613</v>
      </c>
      <c r="X73" s="34">
        <v>2618.5</v>
      </c>
      <c r="Y73" s="34">
        <v>2350.8</v>
      </c>
      <c r="Z73" s="52">
        <v>2319.565</v>
      </c>
      <c r="AA73" s="34">
        <v>2222.817</v>
      </c>
      <c r="AB73" s="34">
        <v>2264.292</v>
      </c>
      <c r="AC73" s="34">
        <v>2397.861</v>
      </c>
      <c r="AD73" s="34">
        <v>2672.468</v>
      </c>
      <c r="AE73" s="34">
        <v>2520.938</v>
      </c>
      <c r="AF73" s="40">
        <v>2757.477</v>
      </c>
      <c r="AH73" s="53"/>
    </row>
    <row r="74" ht="15.75" customHeight="1">
      <c r="B74" s="18" t="s">
        <v>163</v>
      </c>
      <c r="C74" s="18" t="s">
        <v>164</v>
      </c>
      <c r="D74" s="34">
        <v>218.661</v>
      </c>
      <c r="E74" s="34">
        <v>207.391</v>
      </c>
      <c r="F74" s="34">
        <v>146.319</v>
      </c>
      <c r="G74" s="34">
        <v>170.719</v>
      </c>
      <c r="H74" s="34">
        <v>167.364</v>
      </c>
      <c r="I74" s="34">
        <v>161.994</v>
      </c>
      <c r="J74" s="34">
        <v>187.075</v>
      </c>
      <c r="K74" s="34">
        <v>167.075</v>
      </c>
      <c r="L74" s="34">
        <v>179.562</v>
      </c>
      <c r="M74" s="34">
        <v>189.317</v>
      </c>
      <c r="N74" s="34">
        <v>233.814</v>
      </c>
      <c r="O74" s="34">
        <v>216.222</v>
      </c>
      <c r="P74" s="34">
        <v>270.556</v>
      </c>
      <c r="Q74" s="34">
        <v>262.963</v>
      </c>
      <c r="R74" s="34">
        <v>290.869</v>
      </c>
      <c r="S74" s="34">
        <v>266.427</v>
      </c>
      <c r="T74" s="34">
        <v>296.904</v>
      </c>
      <c r="U74" s="34">
        <v>311.435</v>
      </c>
      <c r="V74" s="34">
        <v>329.945</v>
      </c>
      <c r="W74" s="34">
        <v>400.76</v>
      </c>
      <c r="X74" s="34">
        <v>457.2</v>
      </c>
      <c r="Y74" s="34">
        <v>428.245</v>
      </c>
      <c r="Z74" s="52">
        <v>496.587</v>
      </c>
      <c r="AA74" s="34">
        <v>471.023</v>
      </c>
      <c r="AB74" s="34">
        <v>505.759</v>
      </c>
      <c r="AC74" s="34">
        <v>464.853</v>
      </c>
      <c r="AD74" s="34">
        <v>531.453</v>
      </c>
      <c r="AE74" s="34">
        <v>513.852</v>
      </c>
      <c r="AF74" s="40">
        <v>542.872</v>
      </c>
      <c r="AH74" s="53"/>
    </row>
    <row r="75" ht="15.75" customHeight="1">
      <c r="B75" s="18" t="s">
        <v>165</v>
      </c>
      <c r="C75" s="18" t="s">
        <v>166</v>
      </c>
      <c r="D75" s="34">
        <v>440.907</v>
      </c>
      <c r="E75" s="34">
        <v>526.922</v>
      </c>
      <c r="F75" s="34">
        <v>479.604</v>
      </c>
      <c r="G75" s="34">
        <v>628.984</v>
      </c>
      <c r="H75" s="34">
        <v>742.42</v>
      </c>
      <c r="I75" s="34">
        <v>687.469</v>
      </c>
      <c r="J75" s="34">
        <v>751.854</v>
      </c>
      <c r="K75" s="34">
        <v>719.844</v>
      </c>
      <c r="L75" s="34">
        <v>713.912</v>
      </c>
      <c r="M75" s="34">
        <v>727.254</v>
      </c>
      <c r="N75" s="34">
        <v>767.49</v>
      </c>
      <c r="O75" s="34">
        <v>789.147</v>
      </c>
      <c r="P75" s="34">
        <v>673.848</v>
      </c>
      <c r="Q75" s="34">
        <v>738.674</v>
      </c>
      <c r="R75" s="34">
        <v>740.17</v>
      </c>
      <c r="S75" s="34">
        <v>786.882</v>
      </c>
      <c r="T75" s="34">
        <v>861.24</v>
      </c>
      <c r="U75" s="34">
        <v>953.141</v>
      </c>
      <c r="V75" s="34">
        <v>1059.577</v>
      </c>
      <c r="W75" s="34">
        <v>746.988</v>
      </c>
      <c r="X75" s="34">
        <v>970.1</v>
      </c>
      <c r="Y75" s="34">
        <v>742.299</v>
      </c>
      <c r="Z75" s="52">
        <v>822.246</v>
      </c>
      <c r="AA75" s="34">
        <v>763.854</v>
      </c>
      <c r="AB75" s="34">
        <v>812.211</v>
      </c>
      <c r="AC75" s="34">
        <v>829.961</v>
      </c>
      <c r="AD75" s="34">
        <v>869.466</v>
      </c>
      <c r="AE75" s="34">
        <v>902.746</v>
      </c>
      <c r="AF75" s="40">
        <v>994.421</v>
      </c>
    </row>
    <row r="76" ht="15.75" customHeight="1">
      <c r="B76" s="18" t="s">
        <v>167</v>
      </c>
      <c r="C76" s="18" t="s">
        <v>168</v>
      </c>
      <c r="D76" s="34">
        <v>1433.232</v>
      </c>
      <c r="E76" s="34">
        <v>1332.912</v>
      </c>
      <c r="F76" s="34">
        <v>1299.035</v>
      </c>
      <c r="G76" s="34">
        <v>1313.961</v>
      </c>
      <c r="H76" s="34">
        <v>1343.369</v>
      </c>
      <c r="I76" s="34">
        <v>1261.42</v>
      </c>
      <c r="J76" s="34">
        <v>1233.079</v>
      </c>
      <c r="K76" s="34">
        <v>1120.636</v>
      </c>
      <c r="L76" s="34">
        <v>1184.966</v>
      </c>
      <c r="M76" s="34">
        <v>1255.893</v>
      </c>
      <c r="N76" s="34">
        <v>1301.852</v>
      </c>
      <c r="O76" s="34">
        <v>1365.509</v>
      </c>
      <c r="P76" s="34">
        <v>1485.355</v>
      </c>
      <c r="Q76" s="34">
        <v>1596.274</v>
      </c>
      <c r="R76" s="34">
        <v>1636.652</v>
      </c>
      <c r="S76" s="34">
        <v>1708.985</v>
      </c>
      <c r="T76" s="34">
        <v>1797.834</v>
      </c>
      <c r="U76" s="34">
        <v>1572.948</v>
      </c>
      <c r="V76" s="34">
        <v>1447.998</v>
      </c>
      <c r="W76" s="34">
        <v>1351.512</v>
      </c>
      <c r="X76" s="34">
        <v>1412.4</v>
      </c>
      <c r="Y76" s="34">
        <v>1380.151</v>
      </c>
      <c r="Z76" s="52">
        <v>1424.416</v>
      </c>
      <c r="AA76" s="34">
        <v>1506.643</v>
      </c>
      <c r="AB76" s="34">
        <v>1642.257</v>
      </c>
      <c r="AC76" s="34">
        <v>1757.437</v>
      </c>
      <c r="AD76" s="34">
        <v>1797.471</v>
      </c>
      <c r="AE76" s="34">
        <v>1770.996</v>
      </c>
      <c r="AF76" s="40">
        <v>1867.158</v>
      </c>
    </row>
    <row r="77" ht="15.75" customHeight="1">
      <c r="B77" s="18" t="s">
        <v>169</v>
      </c>
      <c r="C77" s="18" t="s">
        <v>170</v>
      </c>
      <c r="D77" s="34">
        <v>460.872</v>
      </c>
      <c r="E77" s="34">
        <v>442.393</v>
      </c>
      <c r="F77" s="34">
        <v>408.513</v>
      </c>
      <c r="G77" s="34">
        <v>395.802</v>
      </c>
      <c r="H77" s="34">
        <v>438.728</v>
      </c>
      <c r="I77" s="34">
        <v>400.843</v>
      </c>
      <c r="J77" s="34">
        <v>438.468</v>
      </c>
      <c r="K77" s="34">
        <v>438.943</v>
      </c>
      <c r="L77" s="34">
        <v>418.957</v>
      </c>
      <c r="M77" s="34">
        <v>463.108</v>
      </c>
      <c r="N77" s="34">
        <v>528.955</v>
      </c>
      <c r="O77" s="34">
        <v>582.096</v>
      </c>
      <c r="P77" s="34">
        <v>665.491</v>
      </c>
      <c r="Q77" s="34">
        <v>660.094</v>
      </c>
      <c r="R77" s="34">
        <v>678.314</v>
      </c>
      <c r="S77" s="34">
        <v>631.73</v>
      </c>
      <c r="T77" s="34">
        <v>599.629</v>
      </c>
      <c r="U77" s="34">
        <v>579.307</v>
      </c>
      <c r="V77" s="34">
        <v>575.292</v>
      </c>
      <c r="W77" s="34">
        <v>572.336</v>
      </c>
      <c r="X77" s="34">
        <v>624.7</v>
      </c>
      <c r="Y77" s="34">
        <v>596.782</v>
      </c>
      <c r="Z77" s="52">
        <v>611.094</v>
      </c>
      <c r="AA77" s="34">
        <v>653.623</v>
      </c>
      <c r="AB77" s="34">
        <v>706.622</v>
      </c>
      <c r="AC77" s="34">
        <v>848.59</v>
      </c>
      <c r="AD77" s="34">
        <v>837.073</v>
      </c>
      <c r="AE77" s="34">
        <v>897.909</v>
      </c>
      <c r="AF77" s="40">
        <v>952.838</v>
      </c>
    </row>
    <row r="78" ht="15.75" customHeight="1">
      <c r="B78" s="18" t="s">
        <v>171</v>
      </c>
      <c r="C78" s="18" t="s">
        <v>45</v>
      </c>
      <c r="D78" s="34">
        <v>383.617</v>
      </c>
      <c r="E78" s="34">
        <v>306.292</v>
      </c>
      <c r="F78" s="34">
        <v>337.113</v>
      </c>
      <c r="G78" s="34">
        <v>275.116</v>
      </c>
      <c r="H78" s="34">
        <v>402.929</v>
      </c>
      <c r="I78" s="34">
        <v>331.506</v>
      </c>
      <c r="J78" s="34">
        <v>420.251</v>
      </c>
      <c r="K78" s="34">
        <v>420.721</v>
      </c>
      <c r="L78" s="34">
        <v>545.6</v>
      </c>
      <c r="M78" s="34">
        <v>351.334</v>
      </c>
      <c r="N78" s="34">
        <v>344.393</v>
      </c>
      <c r="O78" s="34">
        <v>3168.205</v>
      </c>
      <c r="P78" s="34">
        <v>718.583</v>
      </c>
      <c r="Q78" s="34">
        <v>825.892</v>
      </c>
      <c r="R78" s="34">
        <v>1011.817</v>
      </c>
      <c r="S78" s="34">
        <v>908.918</v>
      </c>
      <c r="T78" s="34">
        <v>1039.122</v>
      </c>
      <c r="U78" s="34">
        <v>442.39</v>
      </c>
      <c r="V78" s="34">
        <v>300.272</v>
      </c>
      <c r="W78" s="34">
        <v>347.085</v>
      </c>
      <c r="X78" s="34">
        <v>527.5</v>
      </c>
      <c r="Y78" s="34">
        <v>417.193</v>
      </c>
      <c r="Z78" s="52">
        <v>413.545</v>
      </c>
      <c r="AA78" s="34">
        <v>439.863</v>
      </c>
      <c r="AB78" s="34">
        <v>574.386</v>
      </c>
      <c r="AC78" s="34">
        <v>622.448</v>
      </c>
      <c r="AD78" s="34">
        <v>605.033</v>
      </c>
      <c r="AE78" s="34">
        <v>597.612</v>
      </c>
      <c r="AF78" s="40">
        <v>659.983</v>
      </c>
    </row>
    <row r="79" ht="15.75" customHeight="1">
      <c r="B79" s="18" t="s">
        <v>172</v>
      </c>
      <c r="C79" s="18" t="s">
        <v>173</v>
      </c>
      <c r="D79" s="34">
        <v>-4.449</v>
      </c>
      <c r="E79" s="34">
        <v>-3.97</v>
      </c>
      <c r="F79" s="34">
        <v>-3.989</v>
      </c>
      <c r="G79" s="34">
        <v>-3.962</v>
      </c>
      <c r="H79" s="34">
        <v>-3.854</v>
      </c>
      <c r="I79" s="34">
        <v>-3.908</v>
      </c>
      <c r="J79" s="34">
        <v>-4.092</v>
      </c>
      <c r="K79" s="34">
        <v>-4.457</v>
      </c>
      <c r="L79" s="34">
        <v>-2.844</v>
      </c>
      <c r="M79" s="34">
        <v>-2.81</v>
      </c>
      <c r="N79" s="34">
        <v>-2.767</v>
      </c>
      <c r="O79" s="34">
        <v>-2.943</v>
      </c>
      <c r="P79" s="34">
        <v>-3.135</v>
      </c>
      <c r="Q79" s="34">
        <v>-3.15</v>
      </c>
      <c r="R79" s="34">
        <v>-2.864</v>
      </c>
      <c r="S79" s="34">
        <v>-2.895</v>
      </c>
      <c r="T79" s="54">
        <v>-0.078</v>
      </c>
      <c r="U79" s="54">
        <v>-0.08</v>
      </c>
      <c r="V79" s="54">
        <v>-0.076</v>
      </c>
      <c r="W79" s="54">
        <v>-0.08</v>
      </c>
      <c r="X79" s="55">
        <v>-0.085</v>
      </c>
      <c r="Y79" s="54">
        <v>-0.076</v>
      </c>
      <c r="Z79" s="56">
        <v>-0.082</v>
      </c>
      <c r="AA79" s="54">
        <v>-0.077</v>
      </c>
      <c r="AB79" s="54">
        <v>-0.075</v>
      </c>
      <c r="AC79" s="54">
        <v>-0.074</v>
      </c>
      <c r="AD79" s="54">
        <v>-0.077</v>
      </c>
      <c r="AE79" s="54">
        <v>-0.076</v>
      </c>
      <c r="AF79" s="55">
        <v>-0.076</v>
      </c>
    </row>
    <row r="80" ht="15.75" customHeight="1">
      <c r="B80" s="57" t="s">
        <v>174</v>
      </c>
      <c r="C80" s="57" t="s">
        <v>175</v>
      </c>
      <c r="D80" s="46">
        <v>7905.497</v>
      </c>
      <c r="E80" s="46">
        <v>7563.319</v>
      </c>
      <c r="F80" s="46">
        <v>6843.053</v>
      </c>
      <c r="G80" s="46">
        <v>7157.707</v>
      </c>
      <c r="H80" s="46">
        <v>6640.972</v>
      </c>
      <c r="I80" s="46">
        <v>6317.754</v>
      </c>
      <c r="J80" s="46">
        <v>7405.427</v>
      </c>
      <c r="K80" s="46">
        <v>7802.487</v>
      </c>
      <c r="L80" s="46">
        <v>8000.84</v>
      </c>
      <c r="M80" s="46">
        <v>8335.171</v>
      </c>
      <c r="N80" s="46">
        <v>9702.404</v>
      </c>
      <c r="O80" s="46">
        <v>10611.626</v>
      </c>
      <c r="P80" s="46">
        <v>9052.214</v>
      </c>
      <c r="Q80" s="46">
        <v>9128.304</v>
      </c>
      <c r="R80" s="46">
        <v>8871.165</v>
      </c>
      <c r="S80" s="46">
        <v>9032.387</v>
      </c>
      <c r="T80" s="58">
        <v>8778.679</v>
      </c>
      <c r="U80" s="58">
        <v>8522.193</v>
      </c>
      <c r="V80" s="58">
        <v>8974.57</v>
      </c>
      <c r="W80" s="58">
        <v>8773.422</v>
      </c>
      <c r="X80" s="58">
        <v>9332.7</v>
      </c>
      <c r="Y80" s="58">
        <f t="shared" ref="Y80:Z80" si="12">SUM(Y72:Y79)</f>
        <v>8391.194</v>
      </c>
      <c r="Z80" s="59">
        <f t="shared" si="12"/>
        <v>8924.504</v>
      </c>
      <c r="AA80" s="58">
        <v>8465.435</v>
      </c>
      <c r="AB80" s="58">
        <f t="shared" ref="AB80:AF80" si="13">SUM(AB72:AB79)</f>
        <v>8862.799</v>
      </c>
      <c r="AC80" s="58">
        <f t="shared" si="13"/>
        <v>9762.34</v>
      </c>
      <c r="AD80" s="58">
        <f t="shared" si="13"/>
        <v>9760.874</v>
      </c>
      <c r="AE80" s="58">
        <f t="shared" si="13"/>
        <v>10388.772</v>
      </c>
      <c r="AF80" s="58">
        <f t="shared" si="13"/>
        <v>10571.889</v>
      </c>
    </row>
    <row r="81" ht="15.75" customHeight="1">
      <c r="B81" s="18" t="s">
        <v>176</v>
      </c>
      <c r="C81" s="18" t="s">
        <v>177</v>
      </c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X81" s="58"/>
      <c r="Z81" s="60"/>
      <c r="AB81" s="58"/>
    </row>
    <row r="82" ht="15.75" customHeight="1">
      <c r="B82" s="18" t="s">
        <v>178</v>
      </c>
      <c r="C82" s="18" t="s">
        <v>179</v>
      </c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X82" s="34"/>
      <c r="Z82" s="60"/>
      <c r="AB82" s="34"/>
    </row>
    <row r="83" ht="15.75" customHeight="1">
      <c r="B83" s="18" t="s">
        <v>180</v>
      </c>
      <c r="C83" s="18" t="s">
        <v>181</v>
      </c>
      <c r="D83" s="34">
        <v>4874.061</v>
      </c>
      <c r="E83" s="34">
        <v>4879.795</v>
      </c>
      <c r="F83" s="34">
        <v>4896.103</v>
      </c>
      <c r="G83" s="34">
        <v>4845.067</v>
      </c>
      <c r="H83" s="34">
        <v>4850.088</v>
      </c>
      <c r="I83" s="34">
        <v>4873.031</v>
      </c>
      <c r="J83" s="34">
        <v>4831.123</v>
      </c>
      <c r="K83" s="34">
        <v>4822.142</v>
      </c>
      <c r="L83" s="34">
        <v>4824.116</v>
      </c>
      <c r="M83" s="34">
        <v>4819.741</v>
      </c>
      <c r="N83" s="34">
        <v>4846.104</v>
      </c>
      <c r="O83" s="34">
        <v>4899.229</v>
      </c>
      <c r="P83" s="34">
        <v>6641.383</v>
      </c>
      <c r="Q83" s="34">
        <v>7115.266</v>
      </c>
      <c r="R83" s="34">
        <v>6972.364</v>
      </c>
      <c r="S83" s="34">
        <v>6983.94</v>
      </c>
      <c r="T83" s="34">
        <v>7034.043</v>
      </c>
      <c r="U83" s="34">
        <v>7063.373</v>
      </c>
      <c r="V83" s="34">
        <v>7070.071</v>
      </c>
      <c r="W83" s="34">
        <v>7123.116</v>
      </c>
      <c r="X83" s="34">
        <v>7146.2</v>
      </c>
      <c r="Y83" s="34">
        <v>7275.104</v>
      </c>
      <c r="Z83" s="52">
        <v>7306.359</v>
      </c>
      <c r="AA83" s="34">
        <v>7330.971</v>
      </c>
      <c r="AB83" s="34">
        <v>7352.484</v>
      </c>
      <c r="AC83" s="34">
        <v>7480.702</v>
      </c>
      <c r="AD83" s="34">
        <v>7524.163</v>
      </c>
      <c r="AE83" s="34">
        <v>7579.473</v>
      </c>
      <c r="AF83" s="40">
        <v>7654.581</v>
      </c>
      <c r="AH83" s="53"/>
    </row>
    <row r="84" ht="15.75" customHeight="1">
      <c r="B84" s="18" t="s">
        <v>182</v>
      </c>
      <c r="C84" s="18" t="s">
        <v>183</v>
      </c>
      <c r="D84" s="34">
        <v>3062.219</v>
      </c>
      <c r="E84" s="34">
        <v>3062.195</v>
      </c>
      <c r="F84" s="34">
        <v>3077.683</v>
      </c>
      <c r="G84" s="34">
        <v>2992.833</v>
      </c>
      <c r="H84" s="34">
        <v>2981.367</v>
      </c>
      <c r="I84" s="34">
        <v>2970.84</v>
      </c>
      <c r="J84" s="34">
        <v>3019.802</v>
      </c>
      <c r="K84" s="34">
        <v>3023.352</v>
      </c>
      <c r="L84" s="34">
        <v>3049.789</v>
      </c>
      <c r="M84" s="34">
        <v>3120.616</v>
      </c>
      <c r="N84" s="34">
        <v>3168.371</v>
      </c>
      <c r="O84" s="34">
        <v>3232.82</v>
      </c>
      <c r="P84" s="34">
        <v>3267.525</v>
      </c>
      <c r="Q84" s="34">
        <v>3287.402</v>
      </c>
      <c r="R84" s="34">
        <v>3307.35</v>
      </c>
      <c r="S84" s="34">
        <v>3770.079</v>
      </c>
      <c r="T84" s="34">
        <v>3885.694</v>
      </c>
      <c r="U84" s="34">
        <v>3935.024</v>
      </c>
      <c r="V84" s="34">
        <v>4124.699</v>
      </c>
      <c r="W84" s="34">
        <v>4266.999</v>
      </c>
      <c r="X84" s="34">
        <v>4342.0</v>
      </c>
      <c r="Y84" s="34">
        <v>4370.721</v>
      </c>
      <c r="Z84" s="52">
        <v>4478.677</v>
      </c>
      <c r="AA84" s="34">
        <v>4499.629</v>
      </c>
      <c r="AB84" s="34">
        <v>4754.77</v>
      </c>
      <c r="AC84" s="34">
        <v>4995.198</v>
      </c>
      <c r="AD84" s="34">
        <v>5155.013</v>
      </c>
      <c r="AE84" s="34">
        <v>5190.688</v>
      </c>
      <c r="AF84" s="40">
        <v>5370.543</v>
      </c>
      <c r="AH84" s="53"/>
    </row>
    <row r="85" ht="15.75" customHeight="1">
      <c r="B85" s="18" t="s">
        <v>184</v>
      </c>
      <c r="C85" s="18" t="s">
        <v>185</v>
      </c>
      <c r="D85" s="34">
        <v>1143.631</v>
      </c>
      <c r="E85" s="34">
        <v>1143.631</v>
      </c>
      <c r="F85" s="34">
        <v>1143.631</v>
      </c>
      <c r="G85" s="34">
        <v>1084.328</v>
      </c>
      <c r="H85" s="34">
        <v>1084.328</v>
      </c>
      <c r="I85" s="34">
        <v>1086.216</v>
      </c>
      <c r="J85" s="34">
        <v>1082.144</v>
      </c>
      <c r="K85" s="34">
        <v>1058.215</v>
      </c>
      <c r="L85" s="34">
        <v>1058.215</v>
      </c>
      <c r="M85" s="34">
        <v>859.156</v>
      </c>
      <c r="N85" s="34">
        <v>859.156</v>
      </c>
      <c r="O85" s="34">
        <v>859.156</v>
      </c>
      <c r="P85" s="34">
        <v>1996.569</v>
      </c>
      <c r="Q85" s="34">
        <v>2019.286</v>
      </c>
      <c r="R85" s="34">
        <v>2019.286</v>
      </c>
      <c r="S85" s="34">
        <v>2019.286</v>
      </c>
      <c r="T85" s="34">
        <v>2036.679</v>
      </c>
      <c r="U85" s="34">
        <v>2036.679</v>
      </c>
      <c r="V85" s="34">
        <v>2003.428</v>
      </c>
      <c r="W85" s="34">
        <v>2066.244</v>
      </c>
      <c r="X85" s="34">
        <v>2075.8</v>
      </c>
      <c r="Y85" s="34">
        <v>2068.222</v>
      </c>
      <c r="Z85" s="52">
        <v>2073.054</v>
      </c>
      <c r="AA85" s="34">
        <v>2091.662</v>
      </c>
      <c r="AB85" s="34">
        <v>2089.937</v>
      </c>
      <c r="AC85" s="34">
        <v>2108.357</v>
      </c>
      <c r="AD85" s="34">
        <v>2110.428</v>
      </c>
      <c r="AE85" s="34">
        <v>2109.392</v>
      </c>
      <c r="AF85" s="40">
        <v>2109.738</v>
      </c>
      <c r="AH85" s="53"/>
    </row>
    <row r="86" ht="15.75" customHeight="1">
      <c r="B86" s="18" t="s">
        <v>186</v>
      </c>
      <c r="C86" s="18" t="s">
        <v>45</v>
      </c>
      <c r="D86" s="34">
        <v>886.303</v>
      </c>
      <c r="E86" s="34">
        <v>915.591</v>
      </c>
      <c r="F86" s="34">
        <v>984.567</v>
      </c>
      <c r="G86" s="34">
        <v>1155.305</v>
      </c>
      <c r="H86" s="34">
        <v>1212.504</v>
      </c>
      <c r="I86" s="34">
        <v>1256.64</v>
      </c>
      <c r="J86" s="34">
        <v>1214.402</v>
      </c>
      <c r="K86" s="34">
        <v>1142.284</v>
      </c>
      <c r="L86" s="34">
        <v>1162.837</v>
      </c>
      <c r="M86" s="34">
        <v>1216.412</v>
      </c>
      <c r="N86" s="34">
        <v>1393.281</v>
      </c>
      <c r="O86" s="34">
        <v>1605.405</v>
      </c>
      <c r="P86" s="34">
        <v>1781.826</v>
      </c>
      <c r="Q86" s="34">
        <v>1589.514</v>
      </c>
      <c r="R86" s="34">
        <v>1575.257</v>
      </c>
      <c r="S86" s="34">
        <v>1224.558</v>
      </c>
      <c r="T86" s="34">
        <v>1180.78</v>
      </c>
      <c r="U86" s="34">
        <v>1252.633</v>
      </c>
      <c r="V86" s="34">
        <v>1333.45</v>
      </c>
      <c r="W86" s="34">
        <v>1314.477</v>
      </c>
      <c r="X86" s="34">
        <v>1445.3</v>
      </c>
      <c r="Y86" s="34">
        <v>1515.417</v>
      </c>
      <c r="Z86" s="52">
        <v>1593.559</v>
      </c>
      <c r="AA86" s="34">
        <v>1622.457</v>
      </c>
      <c r="AB86" s="34">
        <v>1530.298</v>
      </c>
      <c r="AC86" s="34">
        <v>1640.164</v>
      </c>
      <c r="AD86" s="34">
        <v>1660.376</v>
      </c>
      <c r="AE86" s="34">
        <v>1843.345</v>
      </c>
      <c r="AF86" s="40">
        <v>1796.419</v>
      </c>
    </row>
    <row r="87" ht="15.75" customHeight="1">
      <c r="B87" s="18" t="s">
        <v>187</v>
      </c>
      <c r="C87" s="18" t="s">
        <v>188</v>
      </c>
      <c r="D87" s="34">
        <v>-6689.032</v>
      </c>
      <c r="E87" s="34">
        <v>-6749.23</v>
      </c>
      <c r="F87" s="34">
        <v>-6792.861</v>
      </c>
      <c r="G87" s="34">
        <v>-6739.972</v>
      </c>
      <c r="H87" s="34">
        <v>-6791.238</v>
      </c>
      <c r="I87" s="34">
        <v>-6833.59</v>
      </c>
      <c r="J87" s="34">
        <v>-6925.769</v>
      </c>
      <c r="K87" s="34">
        <v>-6873.322</v>
      </c>
      <c r="L87" s="34">
        <v>-6943.594</v>
      </c>
      <c r="M87" s="34">
        <v>-7006.959</v>
      </c>
      <c r="N87" s="34">
        <v>-7106.007</v>
      </c>
      <c r="O87" s="34">
        <v>-7246.189</v>
      </c>
      <c r="P87" s="34">
        <v>-7384.165</v>
      </c>
      <c r="Q87" s="34">
        <v>-7473.542</v>
      </c>
      <c r="R87" s="34">
        <v>-7314.67</v>
      </c>
      <c r="S87" s="34">
        <v>-7333.927</v>
      </c>
      <c r="T87" s="34">
        <v>-7461.361</v>
      </c>
      <c r="U87" s="34">
        <v>-7629.424</v>
      </c>
      <c r="V87" s="34">
        <v>-7922.325</v>
      </c>
      <c r="W87" s="34">
        <v>-8174.391</v>
      </c>
      <c r="X87" s="34">
        <v>-8361.5</v>
      </c>
      <c r="Y87" s="34">
        <v>-8521.203</v>
      </c>
      <c r="Z87" s="52">
        <v>-8684.919</v>
      </c>
      <c r="AA87" s="34">
        <v>-8807.369</v>
      </c>
      <c r="AB87" s="34">
        <v>-8982.665</v>
      </c>
      <c r="AC87" s="34">
        <v>-9423.525</v>
      </c>
      <c r="AD87" s="34">
        <v>-9685.15</v>
      </c>
      <c r="AE87" s="34">
        <v>-9881.992</v>
      </c>
      <c r="AF87" s="40">
        <v>-10063.056</v>
      </c>
    </row>
    <row r="88" ht="15.75" customHeight="1">
      <c r="B88" s="57" t="s">
        <v>189</v>
      </c>
      <c r="C88" s="57" t="s">
        <v>190</v>
      </c>
      <c r="D88" s="46">
        <v>3277.183</v>
      </c>
      <c r="E88" s="46">
        <v>3251.983</v>
      </c>
      <c r="F88" s="46">
        <v>3309.125</v>
      </c>
      <c r="G88" s="46">
        <v>3337.563</v>
      </c>
      <c r="H88" s="46">
        <v>3337.051</v>
      </c>
      <c r="I88" s="46">
        <v>3353.14</v>
      </c>
      <c r="J88" s="46">
        <v>3221.703</v>
      </c>
      <c r="K88" s="46">
        <v>3172.674</v>
      </c>
      <c r="L88" s="46">
        <v>3151.364</v>
      </c>
      <c r="M88" s="46">
        <v>3008.968</v>
      </c>
      <c r="N88" s="46">
        <v>3160.907</v>
      </c>
      <c r="O88" s="46">
        <v>3350.423</v>
      </c>
      <c r="P88" s="46">
        <v>6303.14</v>
      </c>
      <c r="Q88" s="46">
        <v>6537.928</v>
      </c>
      <c r="R88" s="46">
        <v>6559.589</v>
      </c>
      <c r="S88" s="46">
        <v>6663.939</v>
      </c>
      <c r="T88" s="46">
        <v>6675.837</v>
      </c>
      <c r="U88" s="46">
        <v>6658.245</v>
      </c>
      <c r="V88" s="46">
        <v>6609.325</v>
      </c>
      <c r="W88" s="46">
        <v>6596.446</v>
      </c>
      <c r="X88" s="46">
        <f t="shared" ref="X88:AF88" si="14">SUM(X83:X87)</f>
        <v>6647.8</v>
      </c>
      <c r="Y88" s="46">
        <f t="shared" si="14"/>
        <v>6708.261</v>
      </c>
      <c r="Z88" s="61">
        <f t="shared" si="14"/>
        <v>6766.73</v>
      </c>
      <c r="AA88" s="46">
        <f t="shared" si="14"/>
        <v>6737.35</v>
      </c>
      <c r="AB88" s="46">
        <f t="shared" si="14"/>
        <v>6744.824</v>
      </c>
      <c r="AC88" s="46">
        <f t="shared" si="14"/>
        <v>6800.896</v>
      </c>
      <c r="AD88" s="46">
        <f t="shared" si="14"/>
        <v>6764.83</v>
      </c>
      <c r="AE88" s="46">
        <f t="shared" si="14"/>
        <v>6840.906</v>
      </c>
      <c r="AF88" s="46">
        <f t="shared" si="14"/>
        <v>6868.225</v>
      </c>
    </row>
    <row r="89" ht="15.75" customHeight="1">
      <c r="B89" s="18" t="s">
        <v>191</v>
      </c>
      <c r="C89" s="18" t="s">
        <v>192</v>
      </c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V89" s="34"/>
      <c r="W89" s="34"/>
      <c r="X89" s="58"/>
      <c r="Z89" s="60"/>
      <c r="AA89" s="34"/>
      <c r="AB89" s="58"/>
    </row>
    <row r="90" ht="15.75" customHeight="1">
      <c r="B90" s="18" t="s">
        <v>193</v>
      </c>
      <c r="C90" s="18" t="s">
        <v>194</v>
      </c>
      <c r="D90" s="34">
        <v>0.0</v>
      </c>
      <c r="E90" s="34">
        <v>0.0</v>
      </c>
      <c r="F90" s="34">
        <v>0.0</v>
      </c>
      <c r="G90" s="34">
        <v>0.0</v>
      </c>
      <c r="H90" s="34">
        <v>0.0</v>
      </c>
      <c r="I90" s="34">
        <v>0.0</v>
      </c>
      <c r="J90" s="34">
        <v>0.0</v>
      </c>
      <c r="K90" s="34">
        <v>0.0</v>
      </c>
      <c r="L90" s="34">
        <v>0.0</v>
      </c>
      <c r="M90" s="34">
        <v>89.975</v>
      </c>
      <c r="N90" s="34">
        <v>85.477</v>
      </c>
      <c r="O90" s="34">
        <v>80.978</v>
      </c>
      <c r="P90" s="34">
        <v>76.479</v>
      </c>
      <c r="Q90" s="34">
        <v>71.98</v>
      </c>
      <c r="R90" s="34">
        <v>67.481</v>
      </c>
      <c r="S90" s="34">
        <v>92.483</v>
      </c>
      <c r="T90" s="34">
        <v>86.484</v>
      </c>
      <c r="U90" s="34">
        <v>80.485</v>
      </c>
      <c r="V90" s="34">
        <v>105.268</v>
      </c>
      <c r="W90" s="34">
        <v>52.689</v>
      </c>
      <c r="X90" s="34">
        <v>49.6</v>
      </c>
      <c r="Y90" s="34">
        <v>46.505</v>
      </c>
      <c r="Z90" s="52">
        <v>43.413</v>
      </c>
      <c r="AA90" s="34">
        <v>40.32</v>
      </c>
      <c r="AB90" s="34">
        <v>37.228</v>
      </c>
      <c r="AC90" s="34">
        <v>34.136</v>
      </c>
      <c r="AD90" s="34">
        <v>31.044</v>
      </c>
      <c r="AE90" s="34">
        <v>27.952</v>
      </c>
      <c r="AF90" s="40">
        <v>24.86</v>
      </c>
    </row>
    <row r="91" ht="15.75" customHeight="1">
      <c r="B91" s="18" t="s">
        <v>195</v>
      </c>
      <c r="C91" s="18" t="s">
        <v>45</v>
      </c>
      <c r="D91" s="34">
        <v>114.383</v>
      </c>
      <c r="E91" s="34">
        <v>118.497</v>
      </c>
      <c r="F91" s="34">
        <v>127.376</v>
      </c>
      <c r="G91" s="34">
        <v>120.489</v>
      </c>
      <c r="H91" s="34">
        <v>112.948</v>
      </c>
      <c r="I91" s="34">
        <v>105.545</v>
      </c>
      <c r="J91" s="34">
        <v>23.114</v>
      </c>
      <c r="K91" s="34">
        <v>18.833</v>
      </c>
      <c r="L91" s="34">
        <v>20.125</v>
      </c>
      <c r="M91" s="34">
        <v>31.73</v>
      </c>
      <c r="N91" s="34">
        <v>36.032</v>
      </c>
      <c r="O91" s="34">
        <v>10.132</v>
      </c>
      <c r="P91" s="34">
        <v>8.103</v>
      </c>
      <c r="Q91" s="34">
        <v>4.716</v>
      </c>
      <c r="R91" s="34">
        <v>3.277</v>
      </c>
      <c r="S91" s="34">
        <v>23.504</v>
      </c>
      <c r="T91" s="34">
        <v>29.864</v>
      </c>
      <c r="U91" s="34">
        <v>33.055</v>
      </c>
      <c r="V91" s="34">
        <v>33.229</v>
      </c>
      <c r="W91" s="34">
        <v>38.022</v>
      </c>
      <c r="X91" s="34">
        <v>41.4</v>
      </c>
      <c r="Y91" s="34">
        <v>46.749</v>
      </c>
      <c r="Z91" s="52">
        <v>44.26</v>
      </c>
      <c r="AA91" s="34">
        <v>49.704</v>
      </c>
      <c r="AB91" s="34">
        <v>49.753</v>
      </c>
      <c r="AC91" s="34">
        <v>59.01</v>
      </c>
      <c r="AD91" s="34">
        <v>55.523</v>
      </c>
      <c r="AE91" s="34">
        <v>51.325</v>
      </c>
      <c r="AF91" s="40">
        <v>49.464</v>
      </c>
    </row>
    <row r="92" ht="15.75" customHeight="1">
      <c r="B92" s="57" t="s">
        <v>196</v>
      </c>
      <c r="C92" s="57" t="s">
        <v>197</v>
      </c>
      <c r="D92" s="46">
        <v>114.384</v>
      </c>
      <c r="E92" s="46">
        <v>118.498</v>
      </c>
      <c r="F92" s="46">
        <v>127.377</v>
      </c>
      <c r="G92" s="46">
        <v>120.49</v>
      </c>
      <c r="H92" s="46">
        <v>112.949</v>
      </c>
      <c r="I92" s="46">
        <v>105.546</v>
      </c>
      <c r="J92" s="46">
        <v>23.115</v>
      </c>
      <c r="K92" s="46">
        <v>18.834</v>
      </c>
      <c r="L92" s="46">
        <v>20.126</v>
      </c>
      <c r="M92" s="46">
        <v>121.707</v>
      </c>
      <c r="N92" s="46">
        <v>121.509</v>
      </c>
      <c r="O92" s="46">
        <v>91.111</v>
      </c>
      <c r="P92" s="46">
        <v>84.583</v>
      </c>
      <c r="Q92" s="46">
        <v>76.698</v>
      </c>
      <c r="R92" s="46">
        <v>70.76</v>
      </c>
      <c r="S92" s="46">
        <v>115.988</v>
      </c>
      <c r="T92" s="46">
        <v>116.35</v>
      </c>
      <c r="U92" s="46">
        <v>113.541</v>
      </c>
      <c r="V92" s="46">
        <v>138.498</v>
      </c>
      <c r="W92" s="46">
        <v>90.712</v>
      </c>
      <c r="X92" s="46">
        <v>91.0</v>
      </c>
      <c r="Y92" s="46">
        <f t="shared" ref="Y92:AF92" si="15">SUM(Y90:Y91)</f>
        <v>93.254</v>
      </c>
      <c r="Z92" s="61">
        <f t="shared" si="15"/>
        <v>87.673</v>
      </c>
      <c r="AA92" s="46">
        <f t="shared" si="15"/>
        <v>90.024</v>
      </c>
      <c r="AB92" s="46">
        <f t="shared" si="15"/>
        <v>86.981</v>
      </c>
      <c r="AC92" s="46">
        <f t="shared" si="15"/>
        <v>93.146</v>
      </c>
      <c r="AD92" s="46">
        <f t="shared" si="15"/>
        <v>86.567</v>
      </c>
      <c r="AE92" s="46">
        <f t="shared" si="15"/>
        <v>79.277</v>
      </c>
      <c r="AF92" s="46">
        <f t="shared" si="15"/>
        <v>74.324</v>
      </c>
    </row>
    <row r="93" ht="15.75" customHeight="1">
      <c r="B93" s="18" t="s">
        <v>198</v>
      </c>
      <c r="C93" s="18" t="s">
        <v>199</v>
      </c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X93" s="58"/>
      <c r="Z93" s="60"/>
      <c r="AB93" s="58"/>
    </row>
    <row r="94" ht="15.75" customHeight="1">
      <c r="B94" s="18" t="s">
        <v>200</v>
      </c>
      <c r="C94" s="18" t="s">
        <v>201</v>
      </c>
      <c r="D94" s="34">
        <v>10.0</v>
      </c>
      <c r="E94" s="34">
        <v>10.0</v>
      </c>
      <c r="F94" s="34">
        <v>10.0</v>
      </c>
      <c r="G94" s="34">
        <v>10.0</v>
      </c>
      <c r="H94" s="34">
        <v>10.0</v>
      </c>
      <c r="I94" s="34">
        <v>10.0</v>
      </c>
      <c r="J94" s="34">
        <v>10.0</v>
      </c>
      <c r="K94" s="34">
        <v>10.0</v>
      </c>
      <c r="L94" s="34">
        <v>10.0</v>
      </c>
      <c r="M94" s="34">
        <v>10.0</v>
      </c>
      <c r="N94" s="34">
        <v>55.0</v>
      </c>
      <c r="O94" s="34">
        <v>55.0</v>
      </c>
      <c r="P94" s="34">
        <v>55.0</v>
      </c>
      <c r="Q94" s="34">
        <v>55.0</v>
      </c>
      <c r="R94" s="34">
        <v>55.0</v>
      </c>
      <c r="S94" s="34">
        <v>55.0</v>
      </c>
      <c r="T94" s="34">
        <v>55.0</v>
      </c>
      <c r="U94" s="34">
        <v>55.0</v>
      </c>
      <c r="V94" s="34">
        <v>55.0</v>
      </c>
      <c r="W94" s="34">
        <v>55.0</v>
      </c>
      <c r="X94" s="34">
        <v>55.0</v>
      </c>
      <c r="Y94" s="34">
        <v>55.0</v>
      </c>
      <c r="Z94" s="52">
        <v>162.56</v>
      </c>
      <c r="AA94" s="34">
        <v>162.56</v>
      </c>
      <c r="AB94" s="34">
        <v>162.56</v>
      </c>
      <c r="AC94" s="34">
        <v>172.009</v>
      </c>
      <c r="AD94" s="34">
        <v>276.81</v>
      </c>
      <c r="AE94" s="34">
        <v>277.336</v>
      </c>
      <c r="AF94" s="40">
        <v>223.231</v>
      </c>
    </row>
    <row r="95" ht="15.75" customHeight="1">
      <c r="B95" s="18" t="s">
        <v>202</v>
      </c>
      <c r="C95" s="18" t="s">
        <v>203</v>
      </c>
      <c r="D95" s="34">
        <v>0.0</v>
      </c>
      <c r="E95" s="34">
        <v>0.0</v>
      </c>
      <c r="F95" s="34">
        <v>0.0</v>
      </c>
      <c r="G95" s="34">
        <v>0.0</v>
      </c>
      <c r="H95" s="34">
        <v>0.0</v>
      </c>
      <c r="I95" s="34">
        <v>0.0</v>
      </c>
      <c r="J95" s="34">
        <v>0.0</v>
      </c>
      <c r="K95" s="34">
        <v>0.0</v>
      </c>
      <c r="L95" s="34">
        <v>0.0</v>
      </c>
      <c r="M95" s="34">
        <v>0.0</v>
      </c>
      <c r="N95" s="34">
        <v>0.0</v>
      </c>
      <c r="O95" s="34">
        <v>0.0</v>
      </c>
      <c r="P95" s="34">
        <v>37.752</v>
      </c>
      <c r="Q95" s="34">
        <v>38.102</v>
      </c>
      <c r="R95" s="34">
        <v>38.102</v>
      </c>
      <c r="S95" s="34">
        <v>38.102</v>
      </c>
      <c r="T95" s="34">
        <v>38.102</v>
      </c>
      <c r="U95" s="34">
        <v>38.102</v>
      </c>
      <c r="V95" s="34">
        <v>38.102</v>
      </c>
      <c r="W95" s="34">
        <v>38.102</v>
      </c>
      <c r="X95" s="34">
        <v>38.1</v>
      </c>
      <c r="Y95" s="34">
        <v>38.102</v>
      </c>
      <c r="Z95" s="52">
        <v>41.367</v>
      </c>
      <c r="AA95" s="34">
        <v>41.367</v>
      </c>
      <c r="AB95" s="34">
        <v>41.367</v>
      </c>
      <c r="AC95" s="34">
        <v>38.102</v>
      </c>
      <c r="AD95" s="34">
        <v>38.102</v>
      </c>
      <c r="AE95" s="34">
        <v>38.102</v>
      </c>
      <c r="AF95" s="40">
        <v>38.102</v>
      </c>
    </row>
    <row r="96" ht="15.75" customHeight="1">
      <c r="B96" s="18" t="s">
        <v>204</v>
      </c>
      <c r="C96" s="18" t="s">
        <v>205</v>
      </c>
      <c r="D96" s="34">
        <v>319.555</v>
      </c>
      <c r="E96" s="34">
        <v>320.627</v>
      </c>
      <c r="F96" s="34">
        <v>320.314</v>
      </c>
      <c r="G96" s="34">
        <v>295.568</v>
      </c>
      <c r="H96" s="34">
        <v>179.176</v>
      </c>
      <c r="I96" s="34">
        <v>188.498</v>
      </c>
      <c r="J96" s="34">
        <v>204.131</v>
      </c>
      <c r="K96" s="34">
        <v>215.219</v>
      </c>
      <c r="L96" s="34">
        <v>223.8</v>
      </c>
      <c r="M96" s="34">
        <v>230.892</v>
      </c>
      <c r="N96" s="34">
        <v>238.037</v>
      </c>
      <c r="O96" s="34">
        <v>224.48</v>
      </c>
      <c r="P96" s="34">
        <v>205.573</v>
      </c>
      <c r="Q96" s="34">
        <v>199.044</v>
      </c>
      <c r="R96" s="34">
        <v>183.37</v>
      </c>
      <c r="S96" s="34">
        <v>213.148</v>
      </c>
      <c r="T96" s="34">
        <v>249.702</v>
      </c>
      <c r="U96" s="34">
        <v>234.313</v>
      </c>
      <c r="V96" s="34">
        <v>248.987</v>
      </c>
      <c r="W96" s="34">
        <v>276.176</v>
      </c>
      <c r="X96" s="34">
        <v>272.6</v>
      </c>
      <c r="Y96" s="34">
        <v>276.876</v>
      </c>
      <c r="Z96" s="52">
        <v>281.468</v>
      </c>
      <c r="AA96" s="34">
        <v>279.937</v>
      </c>
      <c r="AB96" s="34">
        <v>285.127</v>
      </c>
      <c r="AC96" s="34">
        <v>290.261</v>
      </c>
      <c r="AD96" s="34">
        <v>295.388</v>
      </c>
      <c r="AE96" s="34">
        <v>314.077</v>
      </c>
      <c r="AF96" s="40">
        <v>316.991</v>
      </c>
    </row>
    <row r="97" ht="15.75" customHeight="1">
      <c r="B97" s="18" t="s">
        <v>206</v>
      </c>
      <c r="C97" s="18" t="s">
        <v>207</v>
      </c>
      <c r="D97" s="34">
        <v>30.05</v>
      </c>
      <c r="E97" s="34">
        <v>20.231</v>
      </c>
      <c r="F97" s="34">
        <v>20.717</v>
      </c>
      <c r="G97" s="34">
        <v>4.419</v>
      </c>
      <c r="H97" s="34">
        <v>4.261</v>
      </c>
      <c r="I97" s="34">
        <v>3.617</v>
      </c>
      <c r="J97" s="34">
        <v>2.987</v>
      </c>
      <c r="K97" s="34">
        <v>2.953</v>
      </c>
      <c r="L97" s="34">
        <v>3.412</v>
      </c>
      <c r="M97" s="34">
        <v>3.691</v>
      </c>
      <c r="N97" s="34">
        <v>4.021</v>
      </c>
      <c r="O97" s="34">
        <v>201.601</v>
      </c>
      <c r="P97" s="34">
        <v>247.456</v>
      </c>
      <c r="Q97" s="34">
        <v>172.67</v>
      </c>
      <c r="R97" s="34">
        <v>7.344</v>
      </c>
      <c r="S97" s="34">
        <v>1.801</v>
      </c>
      <c r="T97" s="34">
        <v>1.775</v>
      </c>
      <c r="U97" s="34">
        <v>1.612</v>
      </c>
      <c r="V97" s="34">
        <v>18.123</v>
      </c>
      <c r="W97" s="34">
        <v>14.044</v>
      </c>
      <c r="X97" s="34">
        <v>9.3</v>
      </c>
      <c r="Y97" s="34">
        <v>21.615</v>
      </c>
      <c r="Z97" s="52">
        <v>8.256</v>
      </c>
      <c r="AA97" s="34">
        <v>35.581</v>
      </c>
      <c r="AB97" s="34">
        <v>20.307</v>
      </c>
      <c r="AC97" s="34">
        <v>11.099</v>
      </c>
      <c r="AD97" s="34">
        <v>9.472</v>
      </c>
      <c r="AE97" s="34">
        <v>11.41</v>
      </c>
      <c r="AF97" s="40">
        <v>17.028</v>
      </c>
    </row>
    <row r="98" ht="15.75" customHeight="1">
      <c r="B98" s="18" t="s">
        <v>208</v>
      </c>
      <c r="C98" s="18" t="s">
        <v>45</v>
      </c>
      <c r="D98" s="34">
        <v>125.452</v>
      </c>
      <c r="E98" s="34">
        <v>119.527</v>
      </c>
      <c r="F98" s="34">
        <v>116.67</v>
      </c>
      <c r="G98" s="34">
        <v>108.968</v>
      </c>
      <c r="H98" s="34">
        <v>106.749</v>
      </c>
      <c r="I98" s="34">
        <v>113.451</v>
      </c>
      <c r="J98" s="34">
        <v>67.547</v>
      </c>
      <c r="K98" s="34">
        <v>78.683</v>
      </c>
      <c r="L98" s="34">
        <v>75.246</v>
      </c>
      <c r="M98" s="34">
        <v>72.963</v>
      </c>
      <c r="N98" s="34">
        <v>72.911</v>
      </c>
      <c r="O98" s="34">
        <v>72.363</v>
      </c>
      <c r="P98" s="34">
        <v>94.34</v>
      </c>
      <c r="Q98" s="34">
        <v>91.58</v>
      </c>
      <c r="R98" s="34">
        <v>87.315</v>
      </c>
      <c r="S98" s="34">
        <v>74.909</v>
      </c>
      <c r="T98" s="34">
        <v>71.023</v>
      </c>
      <c r="U98" s="34">
        <v>69.997</v>
      </c>
      <c r="V98" s="34">
        <v>67.189</v>
      </c>
      <c r="W98" s="34">
        <v>133.489</v>
      </c>
      <c r="X98" s="34">
        <v>125.6</v>
      </c>
      <c r="Y98" s="34">
        <v>118.703</v>
      </c>
      <c r="Z98" s="52">
        <v>119.667</v>
      </c>
      <c r="AA98" s="34">
        <v>119.023</v>
      </c>
      <c r="AB98" s="34">
        <v>117.808</v>
      </c>
      <c r="AC98" s="34">
        <v>117.918</v>
      </c>
      <c r="AD98" s="34">
        <v>119.138</v>
      </c>
      <c r="AE98" s="34">
        <v>119.358</v>
      </c>
      <c r="AF98" s="40">
        <v>123.084</v>
      </c>
    </row>
    <row r="99" ht="15.75" customHeight="1">
      <c r="B99" s="18" t="s">
        <v>209</v>
      </c>
      <c r="C99" s="18" t="s">
        <v>173</v>
      </c>
      <c r="D99" s="34">
        <v>-1.149</v>
      </c>
      <c r="E99" s="34">
        <v>-1.149</v>
      </c>
      <c r="F99" s="34">
        <v>-0.974</v>
      </c>
      <c r="G99" s="34">
        <v>-0.819</v>
      </c>
      <c r="H99" s="34">
        <v>-0.819</v>
      </c>
      <c r="I99" s="34">
        <v>-0.819</v>
      </c>
      <c r="J99" s="34">
        <v>-0.819</v>
      </c>
      <c r="K99" s="34">
        <v>0.0</v>
      </c>
      <c r="L99" s="34">
        <v>0.0</v>
      </c>
      <c r="M99" s="34">
        <v>0.0</v>
      </c>
      <c r="N99" s="34">
        <v>0.0</v>
      </c>
      <c r="O99" s="34">
        <v>0.0</v>
      </c>
      <c r="P99" s="34">
        <v>0.0</v>
      </c>
      <c r="Q99" s="34">
        <v>0.0</v>
      </c>
      <c r="R99" s="34">
        <v>0.0</v>
      </c>
      <c r="S99" s="34">
        <v>0.0</v>
      </c>
      <c r="T99" s="34">
        <v>0.0</v>
      </c>
      <c r="U99" s="34">
        <v>0.0</v>
      </c>
      <c r="V99" s="34">
        <v>0.0</v>
      </c>
      <c r="W99" s="34">
        <v>0.0</v>
      </c>
      <c r="X99" s="40">
        <v>0.0</v>
      </c>
      <c r="Y99" s="34">
        <v>0.0</v>
      </c>
      <c r="Z99" s="52">
        <v>0.0</v>
      </c>
      <c r="AA99" s="34">
        <v>0.0</v>
      </c>
      <c r="AB99" s="34">
        <v>0.0</v>
      </c>
      <c r="AC99" s="34">
        <v>0.0</v>
      </c>
      <c r="AD99" s="34">
        <v>0.0</v>
      </c>
      <c r="AE99" s="34">
        <v>0.0</v>
      </c>
      <c r="AF99" s="40">
        <v>0.0</v>
      </c>
    </row>
    <row r="100" ht="15.75" customHeight="1">
      <c r="B100" s="57" t="s">
        <v>210</v>
      </c>
      <c r="C100" s="57" t="s">
        <v>211</v>
      </c>
      <c r="D100" s="46">
        <v>483.909</v>
      </c>
      <c r="E100" s="46">
        <v>469.237</v>
      </c>
      <c r="F100" s="46">
        <v>466.728</v>
      </c>
      <c r="G100" s="46">
        <v>418.136</v>
      </c>
      <c r="H100" s="46">
        <v>299.367</v>
      </c>
      <c r="I100" s="46">
        <v>314.747</v>
      </c>
      <c r="J100" s="46">
        <v>283.847</v>
      </c>
      <c r="K100" s="46">
        <v>306.856</v>
      </c>
      <c r="L100" s="46">
        <v>312.459</v>
      </c>
      <c r="M100" s="46">
        <v>317.547</v>
      </c>
      <c r="N100" s="46">
        <v>369.97</v>
      </c>
      <c r="O100" s="46">
        <v>553.445</v>
      </c>
      <c r="P100" s="46">
        <v>640.122</v>
      </c>
      <c r="Q100" s="46">
        <v>556.397</v>
      </c>
      <c r="R100" s="46">
        <v>371.132</v>
      </c>
      <c r="S100" s="46">
        <v>382.96</v>
      </c>
      <c r="T100" s="46">
        <v>415.603</v>
      </c>
      <c r="U100" s="46">
        <v>399.026</v>
      </c>
      <c r="V100" s="46">
        <v>427.402</v>
      </c>
      <c r="W100" s="46">
        <v>516.812</v>
      </c>
      <c r="X100" s="46">
        <f t="shared" ref="X100:Z100" si="16">SUM(X94:X99)</f>
        <v>500.6</v>
      </c>
      <c r="Y100" s="46">
        <f t="shared" si="16"/>
        <v>510.296</v>
      </c>
      <c r="Z100" s="61">
        <f t="shared" si="16"/>
        <v>613.318</v>
      </c>
      <c r="AA100" s="46">
        <v>638.468</v>
      </c>
      <c r="AB100" s="46">
        <f t="shared" ref="AB100:AF100" si="17">SUM(AB94:AB99)</f>
        <v>627.169</v>
      </c>
      <c r="AC100" s="46">
        <f t="shared" si="17"/>
        <v>629.389</v>
      </c>
      <c r="AD100" s="46">
        <f t="shared" si="17"/>
        <v>738.91</v>
      </c>
      <c r="AE100" s="46">
        <f t="shared" si="17"/>
        <v>760.283</v>
      </c>
      <c r="AF100" s="46">
        <f t="shared" si="17"/>
        <v>718.436</v>
      </c>
    </row>
    <row r="101" ht="15.75" customHeight="1">
      <c r="B101" s="57" t="s">
        <v>212</v>
      </c>
      <c r="C101" s="57" t="s">
        <v>213</v>
      </c>
      <c r="D101" s="46">
        <v>3875.476</v>
      </c>
      <c r="E101" s="46">
        <v>3839.72</v>
      </c>
      <c r="F101" s="46">
        <v>3903.231</v>
      </c>
      <c r="G101" s="46">
        <v>3876.19</v>
      </c>
      <c r="H101" s="46">
        <v>3749.367</v>
      </c>
      <c r="I101" s="46">
        <v>3773.434</v>
      </c>
      <c r="J101" s="46">
        <v>3528.666</v>
      </c>
      <c r="K101" s="46">
        <v>3498.365</v>
      </c>
      <c r="L101" s="46">
        <v>3483.95</v>
      </c>
      <c r="M101" s="46">
        <v>3448.222</v>
      </c>
      <c r="N101" s="46">
        <v>3652.387</v>
      </c>
      <c r="O101" s="46">
        <v>3994.979</v>
      </c>
      <c r="P101" s="46">
        <v>7027.846</v>
      </c>
      <c r="Q101" s="46">
        <v>7171.024</v>
      </c>
      <c r="R101" s="46">
        <v>7001.482</v>
      </c>
      <c r="S101" s="46">
        <v>7162.888</v>
      </c>
      <c r="T101" s="46">
        <v>7207.79</v>
      </c>
      <c r="U101" s="46">
        <v>7170.814</v>
      </c>
      <c r="V101" s="46">
        <v>7175.226</v>
      </c>
      <c r="W101" s="46">
        <v>7203.972</v>
      </c>
      <c r="X101" s="46">
        <v>7239.464</v>
      </c>
      <c r="Y101" s="46">
        <f t="shared" ref="Y101:Z101" si="18">Y88+Y92+Y100</f>
        <v>7311.811</v>
      </c>
      <c r="Z101" s="61">
        <f t="shared" si="18"/>
        <v>7467.721</v>
      </c>
      <c r="AA101" s="46">
        <v>7465.848</v>
      </c>
      <c r="AB101" s="46">
        <f t="shared" ref="AB101:AF101" si="19">AB88+AB92+AB100</f>
        <v>7458.974</v>
      </c>
      <c r="AC101" s="46">
        <f t="shared" si="19"/>
        <v>7523.431</v>
      </c>
      <c r="AD101" s="46">
        <f t="shared" si="19"/>
        <v>7590.307</v>
      </c>
      <c r="AE101" s="46">
        <f t="shared" si="19"/>
        <v>7680.466</v>
      </c>
      <c r="AF101" s="46">
        <f t="shared" si="19"/>
        <v>7660.985</v>
      </c>
    </row>
    <row r="102" ht="15.75" customHeight="1">
      <c r="B102" s="62" t="s">
        <v>214</v>
      </c>
      <c r="C102" s="62" t="s">
        <v>215</v>
      </c>
      <c r="D102" s="63">
        <v>11780.974</v>
      </c>
      <c r="E102" s="63">
        <v>11403.039</v>
      </c>
      <c r="F102" s="63">
        <v>10746.284</v>
      </c>
      <c r="G102" s="63">
        <v>11033.897</v>
      </c>
      <c r="H102" s="63">
        <v>10390.34</v>
      </c>
      <c r="I102" s="63">
        <v>10091.188</v>
      </c>
      <c r="J102" s="63">
        <v>10934.093</v>
      </c>
      <c r="K102" s="63">
        <v>11300.853</v>
      </c>
      <c r="L102" s="63">
        <v>11484.79</v>
      </c>
      <c r="M102" s="63">
        <v>11783.393</v>
      </c>
      <c r="N102" s="63">
        <v>13354.791</v>
      </c>
      <c r="O102" s="63">
        <v>14606.606</v>
      </c>
      <c r="P102" s="63">
        <v>16080.061</v>
      </c>
      <c r="Q102" s="63">
        <v>16299.328</v>
      </c>
      <c r="R102" s="63">
        <v>15872.647</v>
      </c>
      <c r="S102" s="63">
        <v>16195.275</v>
      </c>
      <c r="T102" s="63">
        <v>15986.47</v>
      </c>
      <c r="U102" s="63">
        <v>15693.008</v>
      </c>
      <c r="V102" s="63">
        <v>16149.797</v>
      </c>
      <c r="W102" s="63">
        <v>15977.394</v>
      </c>
      <c r="X102" s="63">
        <v>16572.212</v>
      </c>
      <c r="Y102" s="63">
        <f t="shared" ref="Y102:Z102" si="20">Y80+Y101</f>
        <v>15703.005</v>
      </c>
      <c r="Z102" s="64">
        <f t="shared" si="20"/>
        <v>16392.225</v>
      </c>
      <c r="AA102" s="63">
        <v>15931.284</v>
      </c>
      <c r="AB102" s="63">
        <f t="shared" ref="AB102:AF102" si="21">AB80+AB101</f>
        <v>16321.773</v>
      </c>
      <c r="AC102" s="63">
        <f t="shared" si="21"/>
        <v>17285.771</v>
      </c>
      <c r="AD102" s="63">
        <f t="shared" si="21"/>
        <v>17351.181</v>
      </c>
      <c r="AE102" s="63">
        <f t="shared" si="21"/>
        <v>18069.238</v>
      </c>
      <c r="AF102" s="63">
        <f t="shared" si="21"/>
        <v>18232.874</v>
      </c>
    </row>
    <row r="103" ht="15.75" customHeight="1">
      <c r="B103" s="18" t="s">
        <v>216</v>
      </c>
      <c r="C103" s="18" t="s">
        <v>217</v>
      </c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X103" s="58"/>
      <c r="Z103" s="60"/>
      <c r="AB103" s="58"/>
    </row>
    <row r="104" ht="15.75" customHeight="1">
      <c r="B104" s="18" t="s">
        <v>218</v>
      </c>
      <c r="C104" s="18" t="s">
        <v>219</v>
      </c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X104" s="58"/>
      <c r="Z104" s="60"/>
      <c r="AB104" s="58"/>
    </row>
    <row r="105" ht="15.75" customHeight="1">
      <c r="B105" s="18" t="s">
        <v>220</v>
      </c>
      <c r="C105" s="18" t="s">
        <v>221</v>
      </c>
      <c r="D105" s="34">
        <v>651.864</v>
      </c>
      <c r="E105" s="34">
        <v>743.375</v>
      </c>
      <c r="F105" s="34">
        <v>511.374</v>
      </c>
      <c r="G105" s="34">
        <v>774.631</v>
      </c>
      <c r="H105" s="34">
        <v>675.069</v>
      </c>
      <c r="I105" s="34">
        <v>496.007</v>
      </c>
      <c r="J105" s="34">
        <v>633.277</v>
      </c>
      <c r="K105" s="34">
        <v>616.635</v>
      </c>
      <c r="L105" s="34">
        <v>642.944</v>
      </c>
      <c r="M105" s="34">
        <v>742.987</v>
      </c>
      <c r="N105" s="34">
        <v>722.486</v>
      </c>
      <c r="O105" s="34">
        <v>756.521</v>
      </c>
      <c r="P105" s="34">
        <v>736.132</v>
      </c>
      <c r="Q105" s="34">
        <v>798.019</v>
      </c>
      <c r="R105" s="34">
        <v>651.889</v>
      </c>
      <c r="S105" s="34">
        <v>793.57</v>
      </c>
      <c r="T105" s="34">
        <v>698.567</v>
      </c>
      <c r="U105" s="34">
        <v>778.355</v>
      </c>
      <c r="V105" s="34">
        <v>713.384</v>
      </c>
      <c r="W105" s="34">
        <v>679.681</v>
      </c>
      <c r="X105" s="34">
        <v>870.0</v>
      </c>
      <c r="Y105" s="34">
        <v>692.626</v>
      </c>
      <c r="Z105" s="52">
        <v>845.823</v>
      </c>
      <c r="AA105" s="34">
        <v>945.551</v>
      </c>
      <c r="AB105" s="40">
        <v>930.548</v>
      </c>
      <c r="AC105" s="34">
        <v>1055.566</v>
      </c>
      <c r="AD105" s="34">
        <v>897.154</v>
      </c>
      <c r="AE105" s="34">
        <v>990.171</v>
      </c>
      <c r="AF105" s="40">
        <v>1024.622</v>
      </c>
    </row>
    <row r="106" ht="15.75" customHeight="1">
      <c r="B106" s="18" t="s">
        <v>222</v>
      </c>
      <c r="C106" s="18" t="s">
        <v>223</v>
      </c>
      <c r="D106" s="34">
        <v>500.0</v>
      </c>
      <c r="E106" s="34">
        <v>500.0</v>
      </c>
      <c r="F106" s="34">
        <v>400.0</v>
      </c>
      <c r="G106" s="34">
        <v>400.0</v>
      </c>
      <c r="H106" s="34">
        <v>400.0</v>
      </c>
      <c r="I106" s="34">
        <v>600.0</v>
      </c>
      <c r="J106" s="34">
        <v>400.0</v>
      </c>
      <c r="K106" s="34">
        <v>400.0</v>
      </c>
      <c r="L106" s="34">
        <v>400.0</v>
      </c>
      <c r="M106" s="34">
        <v>400.0</v>
      </c>
      <c r="N106" s="34">
        <v>400.0</v>
      </c>
      <c r="O106" s="34">
        <v>400.0</v>
      </c>
      <c r="P106" s="34">
        <v>400.0</v>
      </c>
      <c r="Q106" s="34">
        <v>700.0</v>
      </c>
      <c r="R106" s="34">
        <v>1469.0</v>
      </c>
      <c r="S106" s="34">
        <v>1869.0</v>
      </c>
      <c r="T106" s="34">
        <v>2730.92</v>
      </c>
      <c r="U106" s="34">
        <v>1263.76</v>
      </c>
      <c r="V106" s="34">
        <v>1161.72</v>
      </c>
      <c r="W106" s="34">
        <v>1649.96</v>
      </c>
      <c r="X106" s="34">
        <v>1854.0</v>
      </c>
      <c r="Y106" s="34">
        <v>1769.58</v>
      </c>
      <c r="Z106" s="52">
        <v>2270.92</v>
      </c>
      <c r="AA106" s="34">
        <v>2067.44</v>
      </c>
      <c r="AB106" s="34">
        <v>3168.58</v>
      </c>
      <c r="AC106" s="34">
        <v>3370.7</v>
      </c>
      <c r="AD106" s="34">
        <v>3577.26</v>
      </c>
      <c r="AE106" s="34">
        <v>3579.26</v>
      </c>
      <c r="AF106" s="40">
        <v>3580.28</v>
      </c>
      <c r="AH106" s="53"/>
    </row>
    <row r="107" ht="15.75" customHeight="1">
      <c r="B107" s="18" t="s">
        <v>224</v>
      </c>
      <c r="C107" s="18" t="s">
        <v>225</v>
      </c>
      <c r="D107" s="34">
        <v>243.2</v>
      </c>
      <c r="E107" s="34">
        <v>240.8</v>
      </c>
      <c r="F107" s="34">
        <v>240.8</v>
      </c>
      <c r="G107" s="34">
        <v>219.2</v>
      </c>
      <c r="H107" s="34">
        <v>219.2</v>
      </c>
      <c r="I107" s="34">
        <v>180.0</v>
      </c>
      <c r="J107" s="34">
        <v>180.0</v>
      </c>
      <c r="K107" s="34">
        <v>160.0</v>
      </c>
      <c r="L107" s="34">
        <v>160.0</v>
      </c>
      <c r="M107" s="34">
        <v>160.0</v>
      </c>
      <c r="N107" s="34">
        <v>100.0</v>
      </c>
      <c r="O107" s="34">
        <v>100.0</v>
      </c>
      <c r="P107" s="34">
        <v>40.0</v>
      </c>
      <c r="Q107" s="34">
        <v>40.0</v>
      </c>
      <c r="R107" s="34">
        <v>27.5</v>
      </c>
      <c r="S107" s="34">
        <v>27.5</v>
      </c>
      <c r="T107" s="34">
        <v>15.0</v>
      </c>
      <c r="U107" s="34">
        <v>15.0</v>
      </c>
      <c r="V107" s="34">
        <v>15.0</v>
      </c>
      <c r="W107" s="34">
        <v>15.0</v>
      </c>
      <c r="X107" s="40">
        <v>7.5</v>
      </c>
      <c r="Y107" s="34">
        <v>7.5</v>
      </c>
      <c r="Z107" s="52">
        <v>0.0</v>
      </c>
      <c r="AA107" s="34">
        <v>0.0</v>
      </c>
      <c r="AB107" s="34">
        <v>0.0</v>
      </c>
      <c r="AC107" s="34">
        <v>0.0</v>
      </c>
      <c r="AD107" s="34">
        <v>0.0</v>
      </c>
      <c r="AE107" s="34">
        <v>0.0</v>
      </c>
      <c r="AF107" s="40">
        <v>0.0</v>
      </c>
      <c r="AH107" s="53"/>
    </row>
    <row r="108" ht="15.75" customHeight="1">
      <c r="B108" s="65" t="s">
        <v>226</v>
      </c>
      <c r="C108" s="18" t="s">
        <v>227</v>
      </c>
      <c r="D108" s="34">
        <v>879.084</v>
      </c>
      <c r="E108" s="34">
        <v>866.083</v>
      </c>
      <c r="F108" s="34">
        <v>865.436</v>
      </c>
      <c r="G108" s="34">
        <v>871.918</v>
      </c>
      <c r="H108" s="34">
        <v>857.888</v>
      </c>
      <c r="I108" s="34">
        <v>847.205</v>
      </c>
      <c r="J108" s="34">
        <v>1078.172</v>
      </c>
      <c r="K108" s="34">
        <v>1124.928</v>
      </c>
      <c r="L108" s="34">
        <v>1119.625</v>
      </c>
      <c r="M108" s="34">
        <v>1110.351</v>
      </c>
      <c r="N108" s="34">
        <v>1058.038</v>
      </c>
      <c r="O108" s="34">
        <v>1005.392</v>
      </c>
      <c r="P108" s="34">
        <v>1236.997</v>
      </c>
      <c r="Q108" s="34">
        <v>1159.559</v>
      </c>
      <c r="R108" s="34">
        <v>1072.759</v>
      </c>
      <c r="S108" s="34">
        <v>1033.679</v>
      </c>
      <c r="T108" s="34">
        <v>994.096</v>
      </c>
      <c r="U108" s="34">
        <v>1245.223</v>
      </c>
      <c r="V108" s="34">
        <v>1365.642</v>
      </c>
      <c r="W108" s="34">
        <v>1367.172</v>
      </c>
      <c r="X108" s="40">
        <v>1369.33</v>
      </c>
      <c r="Y108" s="34">
        <v>1370.4</v>
      </c>
      <c r="Z108" s="52">
        <v>1366.409</v>
      </c>
      <c r="AA108" s="34">
        <v>1296.189</v>
      </c>
      <c r="AB108" s="40">
        <v>1222.254</v>
      </c>
      <c r="AC108" s="34">
        <v>1271.099</v>
      </c>
      <c r="AD108" s="34">
        <v>1108.284</v>
      </c>
      <c r="AE108" s="34">
        <v>1122.621</v>
      </c>
      <c r="AF108" s="40">
        <v>1038.707</v>
      </c>
      <c r="AH108" s="53"/>
    </row>
    <row r="109" ht="15.75" customHeight="1">
      <c r="B109" s="18" t="s">
        <v>228</v>
      </c>
      <c r="C109" s="18" t="s">
        <v>229</v>
      </c>
      <c r="D109" s="34">
        <v>509.721</v>
      </c>
      <c r="E109" s="34">
        <v>482.773</v>
      </c>
      <c r="F109" s="34">
        <v>532.154</v>
      </c>
      <c r="G109" s="34">
        <v>498.597</v>
      </c>
      <c r="H109" s="34">
        <v>495.385</v>
      </c>
      <c r="I109" s="34">
        <v>393.415</v>
      </c>
      <c r="J109" s="34">
        <v>262.776</v>
      </c>
      <c r="K109" s="34">
        <v>387.419</v>
      </c>
      <c r="L109" s="34">
        <v>363.757</v>
      </c>
      <c r="M109" s="34">
        <v>403.422</v>
      </c>
      <c r="N109" s="34">
        <v>677.432</v>
      </c>
      <c r="O109" s="34">
        <v>418.09</v>
      </c>
      <c r="P109" s="34">
        <v>702.648</v>
      </c>
      <c r="Q109" s="34">
        <v>818.965</v>
      </c>
      <c r="R109" s="34">
        <v>654.723</v>
      </c>
      <c r="S109" s="34">
        <v>664.371</v>
      </c>
      <c r="T109" s="34">
        <v>409.252</v>
      </c>
      <c r="U109" s="34">
        <v>490.926</v>
      </c>
      <c r="V109" s="34">
        <v>755.917</v>
      </c>
      <c r="W109" s="34">
        <v>737.4</v>
      </c>
      <c r="X109" s="40">
        <v>728.128</v>
      </c>
      <c r="Y109" s="34">
        <v>521.267</v>
      </c>
      <c r="Z109" s="52">
        <v>449.607</v>
      </c>
      <c r="AA109" s="34">
        <v>501.568</v>
      </c>
      <c r="AB109" s="34">
        <v>497.345</v>
      </c>
      <c r="AC109" s="34">
        <v>518.078</v>
      </c>
      <c r="AD109" s="34">
        <v>490.329</v>
      </c>
      <c r="AE109" s="34">
        <v>509.846</v>
      </c>
      <c r="AF109" s="40">
        <v>631.469</v>
      </c>
      <c r="AH109" s="53"/>
    </row>
    <row r="110" ht="15.75" customHeight="1">
      <c r="B110" s="18" t="s">
        <v>230</v>
      </c>
      <c r="C110" s="18" t="s">
        <v>231</v>
      </c>
      <c r="D110" s="34">
        <v>14.496</v>
      </c>
      <c r="E110" s="34">
        <v>33.008</v>
      </c>
      <c r="F110" s="34">
        <v>36.241</v>
      </c>
      <c r="G110" s="34">
        <v>85.131</v>
      </c>
      <c r="H110" s="34">
        <v>49.87</v>
      </c>
      <c r="I110" s="34">
        <v>63.337</v>
      </c>
      <c r="J110" s="34">
        <v>36.633</v>
      </c>
      <c r="K110" s="34">
        <v>52.606</v>
      </c>
      <c r="L110" s="34">
        <v>82.412</v>
      </c>
      <c r="M110" s="34">
        <v>133.689</v>
      </c>
      <c r="N110" s="34">
        <v>197.167</v>
      </c>
      <c r="O110" s="34">
        <v>308.831</v>
      </c>
      <c r="P110" s="34">
        <v>95.998</v>
      </c>
      <c r="Q110" s="34">
        <v>120.429</v>
      </c>
      <c r="R110" s="34">
        <v>33.735</v>
      </c>
      <c r="S110" s="34">
        <v>33.238</v>
      </c>
      <c r="T110" s="34">
        <v>30.568</v>
      </c>
      <c r="U110" s="34">
        <v>47.199</v>
      </c>
      <c r="V110" s="34">
        <v>40.341</v>
      </c>
      <c r="W110" s="34">
        <v>65.591</v>
      </c>
      <c r="X110" s="40">
        <v>81.821</v>
      </c>
      <c r="Y110" s="34">
        <v>141.528</v>
      </c>
      <c r="Z110" s="52">
        <v>121.119</v>
      </c>
      <c r="AA110" s="34">
        <v>180.539</v>
      </c>
      <c r="AB110" s="34">
        <v>50.335</v>
      </c>
      <c r="AC110" s="34">
        <v>103.036</v>
      </c>
      <c r="AD110" s="34">
        <v>48.179</v>
      </c>
      <c r="AE110" s="34">
        <v>90.801</v>
      </c>
      <c r="AF110" s="40">
        <v>197.895</v>
      </c>
      <c r="AH110" s="53"/>
    </row>
    <row r="111" ht="15.75" customHeight="1">
      <c r="B111" s="65" t="s">
        <v>232</v>
      </c>
      <c r="C111" s="18"/>
      <c r="D111" s="40">
        <v>213.093</v>
      </c>
      <c r="E111" s="40">
        <v>105.162</v>
      </c>
      <c r="F111" s="40">
        <v>56.185</v>
      </c>
      <c r="G111" s="40">
        <v>92.712</v>
      </c>
      <c r="H111" s="40">
        <v>174.245</v>
      </c>
      <c r="I111" s="40">
        <v>80.107</v>
      </c>
      <c r="J111" s="40">
        <v>20.562</v>
      </c>
      <c r="K111" s="40">
        <v>136.579</v>
      </c>
      <c r="L111" s="40">
        <v>240.108</v>
      </c>
      <c r="M111" s="40">
        <v>212.375</v>
      </c>
      <c r="N111" s="40">
        <v>134.686</v>
      </c>
      <c r="O111" s="40">
        <v>237.754</v>
      </c>
      <c r="P111" s="40">
        <v>376.07</v>
      </c>
      <c r="Q111" s="40">
        <v>178.336</v>
      </c>
      <c r="R111" s="40">
        <v>108.138</v>
      </c>
      <c r="S111" s="40">
        <v>155.315</v>
      </c>
      <c r="T111" s="40">
        <v>239.199</v>
      </c>
      <c r="U111" s="40">
        <v>162.769</v>
      </c>
      <c r="V111" s="40">
        <v>60.885</v>
      </c>
      <c r="W111" s="40">
        <v>124.256</v>
      </c>
      <c r="X111" s="40">
        <v>217.717</v>
      </c>
      <c r="Y111" s="40">
        <v>136.397</v>
      </c>
      <c r="Z111" s="52">
        <v>104.546</v>
      </c>
      <c r="AA111" s="40">
        <v>275.501</v>
      </c>
      <c r="AB111" s="40">
        <v>291.3</v>
      </c>
      <c r="AC111" s="40">
        <v>143.005</v>
      </c>
      <c r="AD111" s="40">
        <v>106.465</v>
      </c>
      <c r="AE111" s="40">
        <v>274.662</v>
      </c>
      <c r="AF111" s="40">
        <v>329.671</v>
      </c>
    </row>
    <row r="112" ht="15.75" customHeight="1">
      <c r="B112" s="18" t="s">
        <v>233</v>
      </c>
      <c r="C112" s="18" t="s">
        <v>45</v>
      </c>
      <c r="D112" s="40">
        <v>767.503</v>
      </c>
      <c r="E112" s="40">
        <v>783.375</v>
      </c>
      <c r="F112" s="40">
        <v>711.789</v>
      </c>
      <c r="G112" s="40">
        <v>668.342</v>
      </c>
      <c r="H112" s="40">
        <v>547.285</v>
      </c>
      <c r="I112" s="40">
        <v>482.396</v>
      </c>
      <c r="J112" s="40">
        <v>564.542</v>
      </c>
      <c r="K112" s="40">
        <v>451.192</v>
      </c>
      <c r="L112" s="40">
        <v>462.246</v>
      </c>
      <c r="M112" s="40">
        <v>441.247</v>
      </c>
      <c r="N112" s="40">
        <v>702.343</v>
      </c>
      <c r="O112" s="40">
        <v>775.985</v>
      </c>
      <c r="P112" s="40">
        <v>586.019</v>
      </c>
      <c r="Q112" s="40">
        <v>488.139</v>
      </c>
      <c r="R112" s="40">
        <v>557.359</v>
      </c>
      <c r="S112" s="40">
        <v>488.927</v>
      </c>
      <c r="T112" s="40">
        <v>341.598</v>
      </c>
      <c r="U112" s="40">
        <v>585.908</v>
      </c>
      <c r="V112" s="40">
        <v>724.198</v>
      </c>
      <c r="W112" s="40">
        <v>291.309</v>
      </c>
      <c r="X112" s="40">
        <v>288.787</v>
      </c>
      <c r="Y112" s="40">
        <v>154.138</v>
      </c>
      <c r="Z112" s="52">
        <v>264.683</v>
      </c>
      <c r="AA112" s="40">
        <v>172.084</v>
      </c>
      <c r="AB112" s="40">
        <v>220.346</v>
      </c>
      <c r="AC112" s="40">
        <v>222.796</v>
      </c>
      <c r="AD112" s="40">
        <v>392.939</v>
      </c>
      <c r="AE112" s="40">
        <v>236.198</v>
      </c>
      <c r="AF112" s="40">
        <v>269.578</v>
      </c>
    </row>
    <row r="113" ht="15.75" customHeight="1">
      <c r="B113" s="57" t="s">
        <v>234</v>
      </c>
      <c r="C113" s="57" t="s">
        <v>235</v>
      </c>
      <c r="D113" s="46">
        <f t="shared" ref="D113:AF113" si="22">SUM(D105:D112)</f>
        <v>3778.961</v>
      </c>
      <c r="E113" s="46">
        <f t="shared" si="22"/>
        <v>3754.576</v>
      </c>
      <c r="F113" s="46">
        <f t="shared" si="22"/>
        <v>3353.979</v>
      </c>
      <c r="G113" s="46">
        <f t="shared" si="22"/>
        <v>3610.531</v>
      </c>
      <c r="H113" s="46">
        <f t="shared" si="22"/>
        <v>3418.942</v>
      </c>
      <c r="I113" s="46">
        <f t="shared" si="22"/>
        <v>3142.467</v>
      </c>
      <c r="J113" s="46">
        <f t="shared" si="22"/>
        <v>3175.962</v>
      </c>
      <c r="K113" s="46">
        <f t="shared" si="22"/>
        <v>3329.359</v>
      </c>
      <c r="L113" s="46">
        <f t="shared" si="22"/>
        <v>3471.092</v>
      </c>
      <c r="M113" s="46">
        <f t="shared" si="22"/>
        <v>3604.071</v>
      </c>
      <c r="N113" s="46">
        <f t="shared" si="22"/>
        <v>3992.152</v>
      </c>
      <c r="O113" s="46">
        <f t="shared" si="22"/>
        <v>4002.573</v>
      </c>
      <c r="P113" s="46">
        <f t="shared" si="22"/>
        <v>4173.864</v>
      </c>
      <c r="Q113" s="46">
        <f t="shared" si="22"/>
        <v>4303.447</v>
      </c>
      <c r="R113" s="46">
        <f t="shared" si="22"/>
        <v>4575.103</v>
      </c>
      <c r="S113" s="46">
        <f t="shared" si="22"/>
        <v>5065.6</v>
      </c>
      <c r="T113" s="46">
        <f t="shared" si="22"/>
        <v>5459.2</v>
      </c>
      <c r="U113" s="46">
        <f t="shared" si="22"/>
        <v>4589.14</v>
      </c>
      <c r="V113" s="46">
        <f t="shared" si="22"/>
        <v>4837.087</v>
      </c>
      <c r="W113" s="46">
        <f t="shared" si="22"/>
        <v>4930.369</v>
      </c>
      <c r="X113" s="46">
        <f t="shared" si="22"/>
        <v>5417.283</v>
      </c>
      <c r="Y113" s="46">
        <f t="shared" si="22"/>
        <v>4793.436</v>
      </c>
      <c r="Z113" s="61">
        <f t="shared" si="22"/>
        <v>5423.107</v>
      </c>
      <c r="AA113" s="46">
        <f t="shared" si="22"/>
        <v>5438.872</v>
      </c>
      <c r="AB113" s="46">
        <f t="shared" si="22"/>
        <v>6380.708</v>
      </c>
      <c r="AC113" s="46">
        <f t="shared" si="22"/>
        <v>6684.28</v>
      </c>
      <c r="AD113" s="46">
        <f t="shared" si="22"/>
        <v>6620.61</v>
      </c>
      <c r="AE113" s="46">
        <f t="shared" si="22"/>
        <v>6803.559</v>
      </c>
      <c r="AF113" s="66">
        <f t="shared" si="22"/>
        <v>7072.222</v>
      </c>
    </row>
    <row r="114" ht="15.75" customHeight="1">
      <c r="B114" s="18" t="s">
        <v>236</v>
      </c>
      <c r="C114" s="18" t="s">
        <v>237</v>
      </c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67"/>
      <c r="X114" s="58"/>
      <c r="Y114" s="67"/>
      <c r="Z114" s="68"/>
      <c r="AB114" s="58"/>
      <c r="AC114" s="67"/>
      <c r="AD114" s="67"/>
      <c r="AE114" s="67"/>
      <c r="AF114" s="67"/>
    </row>
    <row r="115" ht="15.75" customHeight="1">
      <c r="B115" s="18" t="s">
        <v>238</v>
      </c>
      <c r="C115" s="18" t="s">
        <v>239</v>
      </c>
      <c r="D115" s="34">
        <v>441.7</v>
      </c>
      <c r="E115" s="34">
        <v>402.5</v>
      </c>
      <c r="F115" s="34">
        <v>322.5</v>
      </c>
      <c r="G115" s="34">
        <v>302.5</v>
      </c>
      <c r="H115" s="34">
        <v>222.5</v>
      </c>
      <c r="I115" s="34">
        <v>222.5</v>
      </c>
      <c r="J115" s="34">
        <v>142.5</v>
      </c>
      <c r="K115" s="34">
        <v>142.5</v>
      </c>
      <c r="L115" s="34">
        <v>62.5</v>
      </c>
      <c r="M115" s="34">
        <v>62.5</v>
      </c>
      <c r="N115" s="34">
        <v>42.5</v>
      </c>
      <c r="O115" s="34">
        <v>42.5</v>
      </c>
      <c r="P115" s="34">
        <v>22.5</v>
      </c>
      <c r="Q115" s="34">
        <v>22.5</v>
      </c>
      <c r="R115" s="34">
        <v>15.0</v>
      </c>
      <c r="S115" s="34">
        <v>15.0</v>
      </c>
      <c r="T115" s="34">
        <v>7.5</v>
      </c>
      <c r="U115" s="34">
        <v>7.5</v>
      </c>
      <c r="V115" s="34">
        <v>0.0</v>
      </c>
      <c r="W115" s="34">
        <v>0.0</v>
      </c>
      <c r="X115" s="34">
        <v>0.0</v>
      </c>
      <c r="Y115" s="34">
        <v>0.0</v>
      </c>
      <c r="Z115" s="52">
        <v>0.0</v>
      </c>
      <c r="AA115" s="34">
        <v>0.0</v>
      </c>
      <c r="AB115" s="34">
        <v>0.0</v>
      </c>
      <c r="AC115" s="34">
        <v>0.0</v>
      </c>
      <c r="AD115" s="34">
        <v>0.0</v>
      </c>
      <c r="AE115" s="34">
        <v>0.0</v>
      </c>
      <c r="AF115" s="40">
        <v>0.0</v>
      </c>
    </row>
    <row r="116" ht="15.75" customHeight="1">
      <c r="B116" s="18" t="s">
        <v>240</v>
      </c>
      <c r="C116" s="18" t="s">
        <v>241</v>
      </c>
      <c r="D116" s="34">
        <v>2809.726</v>
      </c>
      <c r="E116" s="34">
        <v>2593.867</v>
      </c>
      <c r="F116" s="34">
        <v>2381.008</v>
      </c>
      <c r="G116" s="34">
        <v>2251.332</v>
      </c>
      <c r="H116" s="34">
        <v>2048.595</v>
      </c>
      <c r="I116" s="34">
        <v>1938.892</v>
      </c>
      <c r="J116" s="34">
        <v>2920.346</v>
      </c>
      <c r="K116" s="34">
        <v>2889.25</v>
      </c>
      <c r="L116" s="34">
        <v>2664.43</v>
      </c>
      <c r="M116" s="34">
        <v>2576.371</v>
      </c>
      <c r="N116" s="34">
        <v>2334.639</v>
      </c>
      <c r="O116" s="34">
        <v>2173.056</v>
      </c>
      <c r="P116" s="34">
        <v>3357.085</v>
      </c>
      <c r="Q116" s="34">
        <v>3136.841</v>
      </c>
      <c r="R116" s="34">
        <v>3029.381</v>
      </c>
      <c r="S116" s="34">
        <v>2852.326</v>
      </c>
      <c r="T116" s="34">
        <v>2617.195</v>
      </c>
      <c r="U116" s="34">
        <v>3290.012</v>
      </c>
      <c r="V116" s="34">
        <v>3475.086</v>
      </c>
      <c r="W116" s="34">
        <v>3141.02</v>
      </c>
      <c r="X116" s="40">
        <v>2813.638</v>
      </c>
      <c r="Y116" s="34">
        <v>2474.876</v>
      </c>
      <c r="Z116" s="52">
        <v>2141.067</v>
      </c>
      <c r="AA116" s="34">
        <v>1857.002</v>
      </c>
      <c r="AB116" s="34">
        <v>1592.259</v>
      </c>
      <c r="AC116" s="34">
        <v>1931.812</v>
      </c>
      <c r="AD116" s="34">
        <v>1705.357</v>
      </c>
      <c r="AE116" s="34">
        <v>1874.454</v>
      </c>
      <c r="AF116" s="40">
        <v>1631.464</v>
      </c>
    </row>
    <row r="117" ht="15.75" customHeight="1">
      <c r="B117" s="18" t="s">
        <v>242</v>
      </c>
      <c r="C117" s="18" t="s">
        <v>243</v>
      </c>
      <c r="D117" s="34">
        <v>229.876</v>
      </c>
      <c r="E117" s="34">
        <v>230.11</v>
      </c>
      <c r="F117" s="34">
        <v>247.391</v>
      </c>
      <c r="G117" s="34">
        <v>284.718</v>
      </c>
      <c r="H117" s="34">
        <v>276.707</v>
      </c>
      <c r="I117" s="34">
        <v>245.26</v>
      </c>
      <c r="J117" s="34">
        <v>235.27</v>
      </c>
      <c r="K117" s="34">
        <v>238.505</v>
      </c>
      <c r="L117" s="34">
        <v>256.663</v>
      </c>
      <c r="M117" s="34">
        <v>255.988</v>
      </c>
      <c r="N117" s="34">
        <v>260.217</v>
      </c>
      <c r="O117" s="34">
        <v>0.919</v>
      </c>
      <c r="P117" s="34">
        <v>4.306</v>
      </c>
      <c r="Q117" s="34">
        <v>16.499</v>
      </c>
      <c r="R117" s="34">
        <v>12.249</v>
      </c>
      <c r="S117" s="34">
        <v>106.509</v>
      </c>
      <c r="T117" s="34">
        <v>101.872</v>
      </c>
      <c r="U117" s="34">
        <v>175.541</v>
      </c>
      <c r="V117" s="34">
        <v>218.179</v>
      </c>
      <c r="W117" s="34">
        <v>275.261</v>
      </c>
      <c r="X117" s="40">
        <v>182.075</v>
      </c>
      <c r="Y117" s="34">
        <v>192.742</v>
      </c>
      <c r="Z117" s="52">
        <v>211.056</v>
      </c>
      <c r="AA117" s="34">
        <v>14.412</v>
      </c>
      <c r="AB117" s="34">
        <v>9.727</v>
      </c>
      <c r="AC117" s="34">
        <v>48.282</v>
      </c>
      <c r="AD117" s="34">
        <v>53.372</v>
      </c>
      <c r="AE117" s="34">
        <v>125.046</v>
      </c>
      <c r="AF117" s="40">
        <v>123.664</v>
      </c>
    </row>
    <row r="118" ht="15.75" customHeight="1">
      <c r="B118" s="18" t="s">
        <v>244</v>
      </c>
      <c r="C118" s="18" t="s">
        <v>45</v>
      </c>
      <c r="D118" s="34">
        <v>341.772</v>
      </c>
      <c r="E118" s="34">
        <v>320.64</v>
      </c>
      <c r="F118" s="34">
        <v>345.838</v>
      </c>
      <c r="G118" s="34">
        <v>477.325</v>
      </c>
      <c r="H118" s="34">
        <v>353.536</v>
      </c>
      <c r="I118" s="34">
        <v>330.786</v>
      </c>
      <c r="J118" s="34">
        <v>321.891</v>
      </c>
      <c r="K118" s="34">
        <v>328.404</v>
      </c>
      <c r="L118" s="34">
        <v>296.588</v>
      </c>
      <c r="M118" s="34">
        <v>279.683</v>
      </c>
      <c r="N118" s="34">
        <v>288.209</v>
      </c>
      <c r="O118" s="34">
        <v>296.264</v>
      </c>
      <c r="P118" s="34">
        <v>256.945</v>
      </c>
      <c r="Q118" s="34">
        <v>235.516</v>
      </c>
      <c r="R118" s="34">
        <v>122.09</v>
      </c>
      <c r="S118" s="34">
        <v>158.083</v>
      </c>
      <c r="T118" s="34">
        <v>140.773</v>
      </c>
      <c r="U118" s="34">
        <v>145.097</v>
      </c>
      <c r="V118" s="34">
        <v>144.474</v>
      </c>
      <c r="W118" s="34">
        <v>146.72</v>
      </c>
      <c r="X118" s="40">
        <v>139.126</v>
      </c>
      <c r="Y118" s="34">
        <v>183.927</v>
      </c>
      <c r="Z118" s="52">
        <v>166.117</v>
      </c>
      <c r="AA118" s="34">
        <v>157.557</v>
      </c>
      <c r="AB118" s="34">
        <v>150.172</v>
      </c>
      <c r="AC118" s="34">
        <v>179.253</v>
      </c>
      <c r="AD118" s="34">
        <v>189.685</v>
      </c>
      <c r="AE118" s="34">
        <v>319.397</v>
      </c>
      <c r="AF118" s="40">
        <v>311.935</v>
      </c>
    </row>
    <row r="119" ht="15.75" customHeight="1">
      <c r="B119" s="57" t="s">
        <v>245</v>
      </c>
      <c r="C119" s="57" t="s">
        <v>246</v>
      </c>
      <c r="D119" s="46">
        <v>3823.077</v>
      </c>
      <c r="E119" s="46">
        <v>3547.119</v>
      </c>
      <c r="F119" s="46">
        <v>3296.739</v>
      </c>
      <c r="G119" s="46">
        <v>3315.878</v>
      </c>
      <c r="H119" s="46">
        <v>2901.338</v>
      </c>
      <c r="I119" s="46">
        <v>2737.44</v>
      </c>
      <c r="J119" s="46">
        <v>3620.009</v>
      </c>
      <c r="K119" s="46">
        <v>3598.661</v>
      </c>
      <c r="L119" s="46">
        <v>3280.182</v>
      </c>
      <c r="M119" s="46">
        <v>3174.543</v>
      </c>
      <c r="N119" s="46">
        <v>2925.566</v>
      </c>
      <c r="O119" s="46">
        <v>2512.74</v>
      </c>
      <c r="P119" s="46">
        <v>3640.839</v>
      </c>
      <c r="Q119" s="46">
        <v>3411.357</v>
      </c>
      <c r="R119" s="46">
        <v>3178.722</v>
      </c>
      <c r="S119" s="46">
        <v>3131.92</v>
      </c>
      <c r="T119" s="46">
        <v>2867.341</v>
      </c>
      <c r="U119" s="46">
        <v>3618.151</v>
      </c>
      <c r="V119" s="46">
        <v>3837.741</v>
      </c>
      <c r="W119" s="46">
        <v>3563.003</v>
      </c>
      <c r="X119" s="46">
        <f t="shared" ref="X119:AF119" si="23">SUM(X115:X118)</f>
        <v>3134.839</v>
      </c>
      <c r="Y119" s="46">
        <f t="shared" si="23"/>
        <v>2851.545</v>
      </c>
      <c r="Z119" s="61">
        <f t="shared" si="23"/>
        <v>2518.24</v>
      </c>
      <c r="AA119" s="46">
        <f t="shared" si="23"/>
        <v>2028.971</v>
      </c>
      <c r="AB119" s="46">
        <f t="shared" si="23"/>
        <v>1752.158</v>
      </c>
      <c r="AC119" s="46">
        <f t="shared" si="23"/>
        <v>2159.347</v>
      </c>
      <c r="AD119" s="46">
        <f t="shared" si="23"/>
        <v>1948.414</v>
      </c>
      <c r="AE119" s="46">
        <f t="shared" si="23"/>
        <v>2318.897</v>
      </c>
      <c r="AF119" s="66">
        <f t="shared" si="23"/>
        <v>2067.063</v>
      </c>
    </row>
    <row r="120" ht="15.75" customHeight="1">
      <c r="B120" s="57" t="s">
        <v>247</v>
      </c>
      <c r="C120" s="57" t="s">
        <v>248</v>
      </c>
      <c r="D120" s="46">
        <v>7602.041</v>
      </c>
      <c r="E120" s="46">
        <v>7301.699</v>
      </c>
      <c r="F120" s="46">
        <v>6650.721</v>
      </c>
      <c r="G120" s="46">
        <v>6926.413</v>
      </c>
      <c r="H120" s="46">
        <v>6320.286</v>
      </c>
      <c r="I120" s="46">
        <v>5879.91</v>
      </c>
      <c r="J120" s="46">
        <v>6795.975</v>
      </c>
      <c r="K120" s="46">
        <v>6928.023</v>
      </c>
      <c r="L120" s="46">
        <v>6751.277</v>
      </c>
      <c r="M120" s="46">
        <v>6778.619</v>
      </c>
      <c r="N120" s="46">
        <v>6917.721</v>
      </c>
      <c r="O120" s="46">
        <v>6515.318</v>
      </c>
      <c r="P120" s="46">
        <v>7814.707</v>
      </c>
      <c r="Q120" s="46">
        <v>7714.808</v>
      </c>
      <c r="R120" s="46">
        <v>7753.83</v>
      </c>
      <c r="S120" s="46">
        <v>8197.524</v>
      </c>
      <c r="T120" s="46">
        <v>8326.547</v>
      </c>
      <c r="U120" s="46">
        <v>8207.337</v>
      </c>
      <c r="V120" s="46">
        <v>8674.833</v>
      </c>
      <c r="W120" s="46">
        <v>8493.377</v>
      </c>
      <c r="X120" s="46">
        <f t="shared" ref="X120:AF120" si="24">X113+X119</f>
        <v>8552.122</v>
      </c>
      <c r="Y120" s="46">
        <f t="shared" si="24"/>
        <v>7644.981</v>
      </c>
      <c r="Z120" s="61">
        <f t="shared" si="24"/>
        <v>7941.347</v>
      </c>
      <c r="AA120" s="46">
        <f t="shared" si="24"/>
        <v>7467.843</v>
      </c>
      <c r="AB120" s="46">
        <f t="shared" si="24"/>
        <v>8132.866</v>
      </c>
      <c r="AC120" s="46">
        <f t="shared" si="24"/>
        <v>8843.627</v>
      </c>
      <c r="AD120" s="46">
        <f t="shared" si="24"/>
        <v>8569.024</v>
      </c>
      <c r="AE120" s="46">
        <f t="shared" si="24"/>
        <v>9122.456</v>
      </c>
      <c r="AF120" s="46">
        <f t="shared" si="24"/>
        <v>9139.285</v>
      </c>
    </row>
    <row r="121" ht="15.75" customHeight="1">
      <c r="B121" s="18" t="s">
        <v>249</v>
      </c>
      <c r="C121" s="18" t="s">
        <v>250</v>
      </c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X121" s="58"/>
      <c r="Z121" s="60"/>
      <c r="AB121" s="58"/>
    </row>
    <row r="122" ht="15.75" customHeight="1">
      <c r="B122" s="18" t="s">
        <v>251</v>
      </c>
      <c r="C122" s="18" t="s">
        <v>252</v>
      </c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X122" s="58"/>
      <c r="Z122" s="60"/>
      <c r="AB122" s="58"/>
    </row>
    <row r="123" ht="15.75" customHeight="1">
      <c r="B123" s="18" t="s">
        <v>253</v>
      </c>
      <c r="C123" s="18" t="s">
        <v>254</v>
      </c>
      <c r="D123" s="34">
        <v>2365.898</v>
      </c>
      <c r="E123" s="34">
        <v>2365.898</v>
      </c>
      <c r="F123" s="34">
        <v>2365.898</v>
      </c>
      <c r="G123" s="34">
        <v>2365.898</v>
      </c>
      <c r="H123" s="34">
        <v>2365.898</v>
      </c>
      <c r="I123" s="34">
        <v>2365.898</v>
      </c>
      <c r="J123" s="34">
        <v>2365.898</v>
      </c>
      <c r="K123" s="34">
        <v>2365.898</v>
      </c>
      <c r="L123" s="34">
        <v>2365.898</v>
      </c>
      <c r="M123" s="34">
        <v>2365.898</v>
      </c>
      <c r="N123" s="34">
        <v>2818.894</v>
      </c>
      <c r="O123" s="34">
        <v>3379.569</v>
      </c>
      <c r="P123" s="34">
        <v>3379.569</v>
      </c>
      <c r="Q123" s="34">
        <v>3379.569</v>
      </c>
      <c r="R123" s="34">
        <v>3379.569</v>
      </c>
      <c r="S123" s="34">
        <v>3379.569</v>
      </c>
      <c r="T123" s="34">
        <v>3379.569</v>
      </c>
      <c r="U123" s="34">
        <v>3379.569</v>
      </c>
      <c r="V123" s="34">
        <v>3379.569</v>
      </c>
      <c r="W123" s="34">
        <v>3379.569</v>
      </c>
      <c r="X123" s="40">
        <v>3379.569</v>
      </c>
      <c r="Y123" s="34">
        <v>3379.569</v>
      </c>
      <c r="Z123" s="52">
        <v>3379.569</v>
      </c>
      <c r="AA123" s="34">
        <v>3379.569</v>
      </c>
      <c r="AB123" s="34">
        <v>3379.569</v>
      </c>
      <c r="AC123" s="34">
        <v>3379.569</v>
      </c>
      <c r="AD123" s="34">
        <v>3379.569</v>
      </c>
      <c r="AE123" s="34">
        <v>3379.569</v>
      </c>
      <c r="AF123" s="40">
        <v>3379.569</v>
      </c>
    </row>
    <row r="124" ht="15.75" customHeight="1">
      <c r="B124" s="18" t="s">
        <v>255</v>
      </c>
      <c r="C124" s="18" t="s">
        <v>256</v>
      </c>
      <c r="D124" s="34">
        <v>1921.342</v>
      </c>
      <c r="E124" s="34">
        <v>1921.342</v>
      </c>
      <c r="F124" s="34">
        <v>1921.342</v>
      </c>
      <c r="G124" s="34">
        <v>1912.11</v>
      </c>
      <c r="H124" s="34">
        <v>1912.11</v>
      </c>
      <c r="I124" s="34">
        <v>1912.11</v>
      </c>
      <c r="J124" s="34">
        <v>1912.11</v>
      </c>
      <c r="K124" s="34">
        <v>1912.11</v>
      </c>
      <c r="L124" s="34">
        <v>1912.11</v>
      </c>
      <c r="M124" s="34">
        <v>1912.11</v>
      </c>
      <c r="N124" s="34">
        <v>2365.107</v>
      </c>
      <c r="O124" s="34">
        <v>2925.782</v>
      </c>
      <c r="P124" s="34">
        <v>2925.782</v>
      </c>
      <c r="Q124" s="34">
        <v>2925.782</v>
      </c>
      <c r="R124" s="34">
        <v>2925.782</v>
      </c>
      <c r="S124" s="34">
        <v>2925.782</v>
      </c>
      <c r="T124" s="34">
        <v>2925.782</v>
      </c>
      <c r="U124" s="34">
        <v>2925.782</v>
      </c>
      <c r="V124" s="34">
        <v>2925.782</v>
      </c>
      <c r="W124" s="34">
        <v>2925.782</v>
      </c>
      <c r="X124" s="40">
        <v>2927.441</v>
      </c>
      <c r="Y124" s="34">
        <v>2927.441</v>
      </c>
      <c r="Z124" s="52">
        <v>2927.441</v>
      </c>
      <c r="AA124" s="34">
        <v>2927.441</v>
      </c>
      <c r="AB124" s="34">
        <v>2927.441</v>
      </c>
      <c r="AC124" s="34">
        <v>2927.441</v>
      </c>
      <c r="AD124" s="34">
        <v>2927.441</v>
      </c>
      <c r="AE124" s="34">
        <v>2927.441</v>
      </c>
      <c r="AF124" s="40">
        <v>2927.441</v>
      </c>
    </row>
    <row r="125" ht="15.75" customHeight="1">
      <c r="B125" s="18" t="s">
        <v>257</v>
      </c>
      <c r="C125" s="18" t="s">
        <v>258</v>
      </c>
      <c r="D125" s="34">
        <v>55.204</v>
      </c>
      <c r="E125" s="34">
        <v>9.718</v>
      </c>
      <c r="F125" s="34">
        <v>-49.971</v>
      </c>
      <c r="G125" s="34">
        <v>68.007</v>
      </c>
      <c r="H125" s="34">
        <v>7.793</v>
      </c>
      <c r="I125" s="34">
        <v>87.947</v>
      </c>
      <c r="J125" s="34">
        <v>11.836</v>
      </c>
      <c r="K125" s="34">
        <v>155.124</v>
      </c>
      <c r="L125" s="34">
        <v>523.277</v>
      </c>
      <c r="M125" s="34">
        <v>807.671</v>
      </c>
      <c r="N125" s="34">
        <v>1256.595</v>
      </c>
      <c r="O125" s="34">
        <v>1705.371</v>
      </c>
      <c r="P125" s="34">
        <v>1785.317</v>
      </c>
      <c r="Q125" s="34">
        <v>2080.418</v>
      </c>
      <c r="R125" s="34">
        <v>1677.466</v>
      </c>
      <c r="S125" s="34">
        <v>1536.725</v>
      </c>
      <c r="T125" s="34">
        <v>1218.633</v>
      </c>
      <c r="U125" s="34">
        <v>997.937</v>
      </c>
      <c r="V125" s="34">
        <v>1045.946</v>
      </c>
      <c r="W125" s="34">
        <v>985.44</v>
      </c>
      <c r="X125" s="40">
        <v>1390.798</v>
      </c>
      <c r="Y125" s="34">
        <v>1443.744</v>
      </c>
      <c r="Z125" s="52">
        <v>1786.609</v>
      </c>
      <c r="AA125" s="34">
        <v>1897.318</v>
      </c>
      <c r="AB125" s="34">
        <v>1716.889</v>
      </c>
      <c r="AC125" s="34">
        <v>2019.059</v>
      </c>
      <c r="AD125" s="34">
        <v>2184.622</v>
      </c>
      <c r="AE125" s="34">
        <v>2258.742</v>
      </c>
      <c r="AF125" s="40">
        <v>2365.244</v>
      </c>
    </row>
    <row r="126" ht="15.75" customHeight="1">
      <c r="B126" s="18" t="s">
        <v>259</v>
      </c>
      <c r="C126" s="18" t="s">
        <v>260</v>
      </c>
      <c r="D126" s="34">
        <v>-139.117</v>
      </c>
      <c r="E126" s="34">
        <v>-139.142</v>
      </c>
      <c r="F126" s="34">
        <v>-139.142</v>
      </c>
      <c r="G126" s="34">
        <v>-129.91</v>
      </c>
      <c r="H126" s="34">
        <v>-129.916</v>
      </c>
      <c r="I126" s="34">
        <v>-104.079</v>
      </c>
      <c r="J126" s="34">
        <v>-104.086</v>
      </c>
      <c r="K126" s="34">
        <v>-104.096</v>
      </c>
      <c r="L126" s="34">
        <v>-104.119</v>
      </c>
      <c r="M126" s="34">
        <v>-104.119</v>
      </c>
      <c r="N126" s="34">
        <v>-104.219</v>
      </c>
      <c r="O126" s="34">
        <v>-104.219</v>
      </c>
      <c r="P126" s="34">
        <v>-104.219</v>
      </c>
      <c r="Q126" s="34">
        <v>-104.23</v>
      </c>
      <c r="R126" s="34">
        <v>-104.23</v>
      </c>
      <c r="S126" s="34">
        <v>-104.23</v>
      </c>
      <c r="T126" s="34">
        <v>-104.23</v>
      </c>
      <c r="U126" s="34">
        <v>-104.23</v>
      </c>
      <c r="V126" s="34">
        <v>-104.271</v>
      </c>
      <c r="W126" s="34">
        <v>-104.28</v>
      </c>
      <c r="X126" s="40">
        <v>-105.939</v>
      </c>
      <c r="Y126" s="34">
        <v>-105.959</v>
      </c>
      <c r="Z126" s="52">
        <v>-106.014</v>
      </c>
      <c r="AA126" s="34">
        <v>-106.014</v>
      </c>
      <c r="AB126" s="34">
        <v>-216.123</v>
      </c>
      <c r="AC126" s="34">
        <v>-306.004</v>
      </c>
      <c r="AD126" s="34">
        <v>-306.004</v>
      </c>
      <c r="AE126" s="34">
        <v>-261.981</v>
      </c>
      <c r="AF126" s="40">
        <v>-261.981</v>
      </c>
    </row>
    <row r="127" ht="15.75" customHeight="1">
      <c r="B127" s="57" t="s">
        <v>261</v>
      </c>
      <c r="C127" s="57" t="s">
        <v>262</v>
      </c>
      <c r="D127" s="46">
        <v>4203.327</v>
      </c>
      <c r="E127" s="46">
        <v>4157.816</v>
      </c>
      <c r="F127" s="46">
        <v>4098.127</v>
      </c>
      <c r="G127" s="46">
        <v>4216.105</v>
      </c>
      <c r="H127" s="46">
        <v>4155.884</v>
      </c>
      <c r="I127" s="46">
        <v>4261.876</v>
      </c>
      <c r="J127" s="46">
        <v>4185.757</v>
      </c>
      <c r="K127" s="46">
        <v>4329.036</v>
      </c>
      <c r="L127" s="46">
        <v>4697.166</v>
      </c>
      <c r="M127" s="46">
        <v>4981.559</v>
      </c>
      <c r="N127" s="46">
        <v>6336.378</v>
      </c>
      <c r="O127" s="46">
        <v>7906.504</v>
      </c>
      <c r="P127" s="46">
        <v>7986.449</v>
      </c>
      <c r="Q127" s="46">
        <v>8281.54</v>
      </c>
      <c r="R127" s="46">
        <v>7878.588</v>
      </c>
      <c r="S127" s="46">
        <v>7737.847</v>
      </c>
      <c r="T127" s="46">
        <v>7419.754</v>
      </c>
      <c r="U127" s="46">
        <v>7199.035</v>
      </c>
      <c r="V127" s="46">
        <v>7247.028</v>
      </c>
      <c r="W127" s="46">
        <v>7186.512</v>
      </c>
      <c r="X127" s="46">
        <f t="shared" ref="X127:AF127" si="25">SUM(X123:X126)</f>
        <v>7591.869</v>
      </c>
      <c r="Y127" s="46">
        <f t="shared" si="25"/>
        <v>7644.795</v>
      </c>
      <c r="Z127" s="61">
        <f t="shared" si="25"/>
        <v>7987.605</v>
      </c>
      <c r="AA127" s="46">
        <f t="shared" si="25"/>
        <v>8098.314</v>
      </c>
      <c r="AB127" s="46">
        <f t="shared" si="25"/>
        <v>7807.776</v>
      </c>
      <c r="AC127" s="46">
        <f t="shared" si="25"/>
        <v>8020.065</v>
      </c>
      <c r="AD127" s="46">
        <f t="shared" si="25"/>
        <v>8185.628</v>
      </c>
      <c r="AE127" s="46">
        <f t="shared" si="25"/>
        <v>8303.771</v>
      </c>
      <c r="AF127" s="46">
        <f t="shared" si="25"/>
        <v>8410.273</v>
      </c>
    </row>
    <row r="128" ht="15.75" customHeight="1">
      <c r="B128" s="18" t="s">
        <v>263</v>
      </c>
      <c r="C128" s="18" t="s">
        <v>264</v>
      </c>
      <c r="D128" s="34">
        <v>-28.829</v>
      </c>
      <c r="E128" s="34">
        <v>-60.911</v>
      </c>
      <c r="F128" s="34">
        <v>-6.999</v>
      </c>
      <c r="G128" s="34">
        <v>-108.621</v>
      </c>
      <c r="H128" s="34">
        <v>-85.83</v>
      </c>
      <c r="I128" s="34">
        <v>-50.598</v>
      </c>
      <c r="J128" s="34">
        <v>-47.639</v>
      </c>
      <c r="K128" s="34">
        <v>43.792</v>
      </c>
      <c r="L128" s="34">
        <v>36.347</v>
      </c>
      <c r="M128" s="34">
        <v>23.214</v>
      </c>
      <c r="N128" s="34">
        <v>93.47</v>
      </c>
      <c r="O128" s="34">
        <v>184.783</v>
      </c>
      <c r="P128" s="34">
        <v>278.903</v>
      </c>
      <c r="Q128" s="34">
        <v>302.98</v>
      </c>
      <c r="R128" s="34">
        <v>240.229</v>
      </c>
      <c r="S128" s="34">
        <v>259.903</v>
      </c>
      <c r="T128" s="34">
        <v>240.168</v>
      </c>
      <c r="U128" s="34">
        <v>286.635</v>
      </c>
      <c r="V128" s="34">
        <v>227.935</v>
      </c>
      <c r="W128" s="34">
        <v>297.505</v>
      </c>
      <c r="X128" s="40">
        <v>427.766</v>
      </c>
      <c r="Y128" s="34">
        <v>413.23</v>
      </c>
      <c r="Z128" s="52">
        <v>463.281</v>
      </c>
      <c r="AA128" s="34">
        <v>365.119</v>
      </c>
      <c r="AB128" s="34">
        <v>381.131</v>
      </c>
      <c r="AC128" s="34">
        <v>422.079</v>
      </c>
      <c r="AD128" s="34">
        <v>596.532</v>
      </c>
      <c r="AE128" s="34">
        <v>643.012</v>
      </c>
      <c r="AF128" s="40">
        <v>683.315</v>
      </c>
    </row>
    <row r="129" ht="15.75" customHeight="1">
      <c r="B129" s="18" t="s">
        <v>265</v>
      </c>
      <c r="C129" s="18" t="s">
        <v>266</v>
      </c>
      <c r="D129" s="34">
        <v>4.435</v>
      </c>
      <c r="E129" s="34">
        <v>4.435</v>
      </c>
      <c r="F129" s="34">
        <v>4.435</v>
      </c>
      <c r="G129" s="34">
        <v>0.0</v>
      </c>
      <c r="H129" s="34">
        <v>0.0</v>
      </c>
      <c r="I129" s="34">
        <v>0.0</v>
      </c>
      <c r="J129" s="34">
        <v>0.0</v>
      </c>
      <c r="K129" s="34">
        <v>0.0</v>
      </c>
      <c r="L129" s="34">
        <v>0.0</v>
      </c>
      <c r="M129" s="34">
        <v>0.0</v>
      </c>
      <c r="N129" s="34">
        <v>7.22</v>
      </c>
      <c r="O129" s="34">
        <v>0.0</v>
      </c>
      <c r="P129" s="34">
        <v>0.0</v>
      </c>
      <c r="Q129" s="34">
        <v>0.0</v>
      </c>
      <c r="R129" s="34">
        <v>0.0</v>
      </c>
      <c r="S129" s="34">
        <v>0.0</v>
      </c>
      <c r="T129" s="34">
        <v>0.0</v>
      </c>
      <c r="U129" s="34">
        <v>0.0</v>
      </c>
      <c r="V129" s="34">
        <v>0.0</v>
      </c>
      <c r="W129" s="34">
        <v>0.0</v>
      </c>
      <c r="X129" s="34">
        <v>0.0</v>
      </c>
      <c r="Y129" s="34">
        <v>0.0</v>
      </c>
      <c r="Z129" s="52">
        <v>0.0</v>
      </c>
      <c r="AA129" s="34">
        <v>0.0</v>
      </c>
      <c r="AB129" s="34">
        <v>0.0</v>
      </c>
      <c r="AC129" s="34">
        <v>0.0</v>
      </c>
      <c r="AD129" s="34">
        <v>0.0</v>
      </c>
      <c r="AE129" s="34">
        <v>0.0</v>
      </c>
      <c r="AF129" s="40">
        <v>0.0</v>
      </c>
    </row>
    <row r="130" ht="15.75" customHeight="1">
      <c r="B130" s="57" t="s">
        <v>267</v>
      </c>
      <c r="C130" s="57" t="s">
        <v>268</v>
      </c>
      <c r="D130" s="46">
        <v>4178.932</v>
      </c>
      <c r="E130" s="46">
        <v>4101.34</v>
      </c>
      <c r="F130" s="46">
        <v>4095.562</v>
      </c>
      <c r="G130" s="46">
        <v>4107.484</v>
      </c>
      <c r="H130" s="46">
        <v>4070.054</v>
      </c>
      <c r="I130" s="46">
        <v>4211.278</v>
      </c>
      <c r="J130" s="46">
        <v>4138.118</v>
      </c>
      <c r="K130" s="46">
        <v>4372.829</v>
      </c>
      <c r="L130" s="46">
        <v>4733.513</v>
      </c>
      <c r="M130" s="46">
        <v>5004.774</v>
      </c>
      <c r="N130" s="46">
        <v>6437.069</v>
      </c>
      <c r="O130" s="46">
        <v>8091.287</v>
      </c>
      <c r="P130" s="46">
        <v>8265.353</v>
      </c>
      <c r="Q130" s="46">
        <v>8584.52</v>
      </c>
      <c r="R130" s="46">
        <v>8118.817</v>
      </c>
      <c r="S130" s="46">
        <v>7997.75</v>
      </c>
      <c r="T130" s="46">
        <v>7659.923</v>
      </c>
      <c r="U130" s="46">
        <v>7485.67</v>
      </c>
      <c r="V130" s="46">
        <v>7474.963</v>
      </c>
      <c r="W130" s="46">
        <v>7484.017</v>
      </c>
      <c r="X130" s="46">
        <f t="shared" ref="X130:AF130" si="26">X127+X128+X129</f>
        <v>8019.635</v>
      </c>
      <c r="Y130" s="46">
        <f t="shared" si="26"/>
        <v>8058.025</v>
      </c>
      <c r="Z130" s="61">
        <f t="shared" si="26"/>
        <v>8450.886</v>
      </c>
      <c r="AA130" s="46">
        <f t="shared" si="26"/>
        <v>8463.433</v>
      </c>
      <c r="AB130" s="46">
        <f t="shared" si="26"/>
        <v>8188.907</v>
      </c>
      <c r="AC130" s="46">
        <f t="shared" si="26"/>
        <v>8442.144</v>
      </c>
      <c r="AD130" s="46">
        <f t="shared" si="26"/>
        <v>8782.16</v>
      </c>
      <c r="AE130" s="46">
        <f t="shared" si="26"/>
        <v>8946.783</v>
      </c>
      <c r="AF130" s="46">
        <f t="shared" si="26"/>
        <v>9093.588</v>
      </c>
    </row>
    <row r="131" ht="15.75" customHeight="1">
      <c r="B131" s="62" t="s">
        <v>269</v>
      </c>
      <c r="C131" s="62" t="s">
        <v>270</v>
      </c>
      <c r="D131" s="63">
        <v>11780.974</v>
      </c>
      <c r="E131" s="63">
        <v>11403.039</v>
      </c>
      <c r="F131" s="63">
        <v>10746.284</v>
      </c>
      <c r="G131" s="63">
        <v>11033.897</v>
      </c>
      <c r="H131" s="63">
        <v>10390.34</v>
      </c>
      <c r="I131" s="63">
        <v>10091.188</v>
      </c>
      <c r="J131" s="63">
        <v>10934.093</v>
      </c>
      <c r="K131" s="63">
        <v>11300.853</v>
      </c>
      <c r="L131" s="63">
        <v>11484.79</v>
      </c>
      <c r="M131" s="63">
        <v>11783.393</v>
      </c>
      <c r="N131" s="63">
        <v>13354.791</v>
      </c>
      <c r="O131" s="63">
        <v>14606.606</v>
      </c>
      <c r="P131" s="63">
        <v>16080.061</v>
      </c>
      <c r="Q131" s="63">
        <v>16299.328</v>
      </c>
      <c r="R131" s="63">
        <v>15872.647</v>
      </c>
      <c r="S131" s="63">
        <v>16195.275</v>
      </c>
      <c r="T131" s="63">
        <v>15986.47</v>
      </c>
      <c r="U131" s="63">
        <v>15693.008</v>
      </c>
      <c r="V131" s="63">
        <v>16149.797</v>
      </c>
      <c r="W131" s="63">
        <v>15977.394</v>
      </c>
      <c r="X131" s="63">
        <f t="shared" ref="X131:AF131" si="27">X120+X130</f>
        <v>16571.757</v>
      </c>
      <c r="Y131" s="63">
        <f t="shared" si="27"/>
        <v>15703.006</v>
      </c>
      <c r="Z131" s="64">
        <f t="shared" si="27"/>
        <v>16392.233</v>
      </c>
      <c r="AA131" s="63">
        <f t="shared" si="27"/>
        <v>15931.276</v>
      </c>
      <c r="AB131" s="63">
        <f t="shared" si="27"/>
        <v>16321.773</v>
      </c>
      <c r="AC131" s="63">
        <f t="shared" si="27"/>
        <v>17285.771</v>
      </c>
      <c r="AD131" s="63">
        <f t="shared" si="27"/>
        <v>17351.184</v>
      </c>
      <c r="AE131" s="63">
        <f t="shared" si="27"/>
        <v>18069.239</v>
      </c>
      <c r="AF131" s="63">
        <f t="shared" si="27"/>
        <v>18232.873</v>
      </c>
    </row>
    <row r="132" ht="15.75" customHeight="1">
      <c r="B132" s="4"/>
      <c r="C132" s="4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X132" s="58"/>
      <c r="Z132" s="10"/>
      <c r="AB132" s="58"/>
      <c r="AF132" s="58"/>
    </row>
    <row r="133" ht="15.75" customHeight="1">
      <c r="B133" s="18"/>
      <c r="C133" s="18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69"/>
      <c r="Q133" s="69"/>
      <c r="R133" s="69"/>
      <c r="S133" s="69"/>
      <c r="T133" s="7"/>
      <c r="X133" s="7"/>
      <c r="Z133" s="10"/>
      <c r="AB133" s="7"/>
      <c r="AF133" s="7"/>
    </row>
    <row r="134" ht="15.75" customHeight="1">
      <c r="B134" s="70" t="s">
        <v>271</v>
      </c>
      <c r="C134" s="4" t="s">
        <v>272</v>
      </c>
      <c r="D134" s="5"/>
      <c r="E134" s="5" t="s">
        <v>4</v>
      </c>
      <c r="F134" s="5"/>
      <c r="G134" s="5"/>
      <c r="H134" s="5"/>
      <c r="I134" s="5" t="s">
        <v>5</v>
      </c>
      <c r="J134" s="5"/>
      <c r="K134" s="5"/>
      <c r="L134" s="5"/>
      <c r="M134" s="5" t="s">
        <v>6</v>
      </c>
      <c r="N134" s="5"/>
      <c r="O134" s="5"/>
      <c r="P134" s="6"/>
      <c r="Q134" s="6" t="s">
        <v>7</v>
      </c>
      <c r="R134" s="7"/>
      <c r="S134" s="7"/>
      <c r="T134" s="8" t="s">
        <v>8</v>
      </c>
      <c r="X134" s="9" t="s">
        <v>9</v>
      </c>
      <c r="Z134" s="10"/>
      <c r="AB134" s="9" t="s">
        <v>10</v>
      </c>
      <c r="AD134" s="10"/>
      <c r="AF134" s="9" t="s">
        <v>11</v>
      </c>
      <c r="AH134" s="10"/>
    </row>
    <row r="135" ht="15.75" customHeight="1">
      <c r="B135" s="11" t="s">
        <v>12</v>
      </c>
      <c r="C135" s="12" t="s">
        <v>13</v>
      </c>
      <c r="D135" s="13"/>
      <c r="E135" s="13" t="s">
        <v>14</v>
      </c>
      <c r="F135" s="13"/>
      <c r="G135" s="13"/>
      <c r="H135" s="14"/>
      <c r="I135" s="14" t="s">
        <v>15</v>
      </c>
      <c r="J135" s="14"/>
      <c r="K135" s="14"/>
      <c r="L135" s="13"/>
      <c r="M135" s="13" t="s">
        <v>16</v>
      </c>
      <c r="N135" s="13"/>
      <c r="O135" s="13"/>
      <c r="P135" s="14"/>
      <c r="Q135" s="14" t="s">
        <v>17</v>
      </c>
      <c r="R135" s="14"/>
      <c r="S135" s="14"/>
      <c r="T135" s="13" t="s">
        <v>18</v>
      </c>
      <c r="U135" s="15"/>
      <c r="V135" s="15"/>
      <c r="W135" s="15"/>
      <c r="X135" s="16"/>
      <c r="Y135" s="16" t="s">
        <v>19</v>
      </c>
      <c r="Z135" s="14"/>
      <c r="AA135" s="14"/>
      <c r="AB135" s="13"/>
      <c r="AC135" s="17" t="s">
        <v>20</v>
      </c>
      <c r="AD135" s="15"/>
      <c r="AE135" s="15"/>
      <c r="AF135" s="16" t="s">
        <v>21</v>
      </c>
      <c r="AG135" s="14"/>
      <c r="AH135" s="14"/>
      <c r="AI135" s="14"/>
    </row>
    <row r="136" ht="15.75" customHeight="1">
      <c r="B136" s="18"/>
      <c r="C136" s="18"/>
      <c r="D136" s="8" t="s">
        <v>22</v>
      </c>
      <c r="E136" s="8" t="s">
        <v>23</v>
      </c>
      <c r="F136" s="8" t="s">
        <v>24</v>
      </c>
      <c r="G136" s="8" t="s">
        <v>25</v>
      </c>
      <c r="H136" s="8" t="s">
        <v>22</v>
      </c>
      <c r="I136" s="8" t="s">
        <v>23</v>
      </c>
      <c r="J136" s="8" t="s">
        <v>24</v>
      </c>
      <c r="K136" s="8" t="s">
        <v>25</v>
      </c>
      <c r="L136" s="8" t="s">
        <v>22</v>
      </c>
      <c r="M136" s="8" t="s">
        <v>23</v>
      </c>
      <c r="N136" s="8" t="s">
        <v>24</v>
      </c>
      <c r="O136" s="8" t="s">
        <v>25</v>
      </c>
      <c r="P136" s="8" t="s">
        <v>22</v>
      </c>
      <c r="Q136" s="8" t="s">
        <v>23</v>
      </c>
      <c r="R136" s="8" t="s">
        <v>24</v>
      </c>
      <c r="S136" s="8" t="s">
        <v>25</v>
      </c>
      <c r="T136" s="8" t="s">
        <v>22</v>
      </c>
      <c r="U136" s="8" t="s">
        <v>23</v>
      </c>
      <c r="V136" s="8" t="s">
        <v>24</v>
      </c>
      <c r="W136" s="8" t="s">
        <v>25</v>
      </c>
      <c r="X136" s="8"/>
      <c r="Y136" s="8" t="s">
        <v>273</v>
      </c>
      <c r="Z136" s="71"/>
      <c r="AA136" s="8" t="s">
        <v>25</v>
      </c>
      <c r="AB136" s="8" t="s">
        <v>22</v>
      </c>
      <c r="AC136" s="8" t="s">
        <v>23</v>
      </c>
      <c r="AD136" s="8" t="s">
        <v>24</v>
      </c>
      <c r="AE136" s="8" t="s">
        <v>25</v>
      </c>
      <c r="AF136" s="8" t="s">
        <v>22</v>
      </c>
      <c r="AG136" s="8" t="s">
        <v>23</v>
      </c>
      <c r="AH136" s="8" t="s">
        <v>24</v>
      </c>
      <c r="AI136" s="8" t="s">
        <v>25</v>
      </c>
    </row>
    <row r="137" ht="15.75" customHeight="1">
      <c r="B137" s="18" t="s">
        <v>274</v>
      </c>
      <c r="C137" s="18" t="s">
        <v>275</v>
      </c>
      <c r="D137" s="42"/>
      <c r="E137" s="34">
        <v>165.32</v>
      </c>
      <c r="F137" s="42"/>
      <c r="G137" s="34">
        <v>673.02</v>
      </c>
      <c r="H137" s="42"/>
      <c r="I137" s="34">
        <v>-528.03</v>
      </c>
      <c r="J137" s="42"/>
      <c r="K137" s="34">
        <v>-114.48</v>
      </c>
      <c r="L137" s="42"/>
      <c r="M137" s="34">
        <v>772.82</v>
      </c>
      <c r="N137" s="42"/>
      <c r="O137" s="34">
        <v>1656.28</v>
      </c>
      <c r="P137" s="42"/>
      <c r="Q137" s="34">
        <v>-397.56</v>
      </c>
      <c r="R137" s="42"/>
      <c r="S137" s="34">
        <v>-423.11</v>
      </c>
      <c r="T137" s="42"/>
      <c r="U137" s="34">
        <v>221.881</v>
      </c>
      <c r="V137" s="42"/>
      <c r="W137" s="34">
        <v>451.871</v>
      </c>
      <c r="X137" s="42"/>
      <c r="Y137" s="34">
        <v>848.365</v>
      </c>
      <c r="Z137" s="42"/>
      <c r="AA137" s="34">
        <v>1596.438</v>
      </c>
      <c r="AB137" s="42"/>
      <c r="AC137" s="34">
        <v>-283.759</v>
      </c>
      <c r="AD137" s="42"/>
      <c r="AE137" s="34">
        <v>322.53</v>
      </c>
      <c r="AF137" s="42"/>
    </row>
    <row r="138" ht="15.75" customHeight="1">
      <c r="B138" s="18" t="s">
        <v>276</v>
      </c>
      <c r="C138" s="18" t="s">
        <v>277</v>
      </c>
      <c r="D138" s="42"/>
      <c r="E138" s="34">
        <v>-79.16</v>
      </c>
      <c r="F138" s="42"/>
      <c r="G138" s="34">
        <v>-155.88</v>
      </c>
      <c r="H138" s="42"/>
      <c r="I138" s="34">
        <v>-136.72</v>
      </c>
      <c r="J138" s="42"/>
      <c r="K138" s="34">
        <v>-225.16</v>
      </c>
      <c r="L138" s="42"/>
      <c r="M138" s="34">
        <v>-65.54</v>
      </c>
      <c r="N138" s="42"/>
      <c r="O138" s="34">
        <v>-3336.58</v>
      </c>
      <c r="P138" s="42"/>
      <c r="Q138" s="34">
        <v>-353.99</v>
      </c>
      <c r="R138" s="42"/>
      <c r="S138" s="34">
        <v>-1068.68</v>
      </c>
      <c r="T138" s="42"/>
      <c r="U138" s="34">
        <v>-335.821</v>
      </c>
      <c r="V138" s="42"/>
      <c r="W138" s="34">
        <v>-633.76</v>
      </c>
      <c r="X138" s="42"/>
      <c r="Y138" s="34">
        <v>-282.254</v>
      </c>
      <c r="Z138" s="42"/>
      <c r="AA138" s="34">
        <v>-695.591</v>
      </c>
      <c r="AB138" s="42"/>
      <c r="AC138" s="34">
        <v>-258.239</v>
      </c>
      <c r="AD138" s="42"/>
      <c r="AE138" s="34">
        <v>-533.566</v>
      </c>
      <c r="AF138" s="42"/>
    </row>
    <row r="139" ht="15.75" customHeight="1">
      <c r="B139" s="18" t="s">
        <v>278</v>
      </c>
      <c r="C139" s="18" t="s">
        <v>279</v>
      </c>
      <c r="D139" s="42"/>
      <c r="E139" s="34">
        <v>-909.71</v>
      </c>
      <c r="F139" s="42"/>
      <c r="G139" s="34">
        <v>-1516.69</v>
      </c>
      <c r="H139" s="42"/>
      <c r="I139" s="34">
        <v>-309.06</v>
      </c>
      <c r="J139" s="42"/>
      <c r="K139" s="34">
        <v>575.07</v>
      </c>
      <c r="L139" s="42"/>
      <c r="M139" s="34">
        <v>-451.02</v>
      </c>
      <c r="N139" s="42"/>
      <c r="O139" s="34">
        <v>932.9</v>
      </c>
      <c r="P139" s="42"/>
      <c r="Q139" s="34">
        <v>1037.55</v>
      </c>
      <c r="R139" s="42"/>
      <c r="S139" s="34">
        <v>1638.12</v>
      </c>
      <c r="T139" s="42"/>
      <c r="U139" s="34">
        <v>-169.045</v>
      </c>
      <c r="V139" s="42"/>
      <c r="W139" s="34">
        <v>144.425</v>
      </c>
      <c r="X139" s="42"/>
      <c r="Y139" s="34">
        <v>-622.494</v>
      </c>
      <c r="Z139" s="42"/>
      <c r="AA139" s="34">
        <v>-1056.489</v>
      </c>
      <c r="AB139" s="42"/>
      <c r="AC139" s="34">
        <v>941.131</v>
      </c>
      <c r="AD139" s="42"/>
      <c r="AE139" s="34">
        <v>876.856</v>
      </c>
      <c r="AF139" s="42"/>
    </row>
    <row r="140" ht="15.75" customHeight="1">
      <c r="B140" s="72" t="s">
        <v>280</v>
      </c>
      <c r="C140" s="18" t="s">
        <v>281</v>
      </c>
      <c r="D140" s="42"/>
      <c r="E140" s="34">
        <v>162.52</v>
      </c>
      <c r="F140" s="42"/>
      <c r="G140" s="34">
        <v>352.37</v>
      </c>
      <c r="H140" s="42"/>
      <c r="I140" s="34">
        <v>167.28</v>
      </c>
      <c r="J140" s="42"/>
      <c r="K140" s="34">
        <v>339.42</v>
      </c>
      <c r="L140" s="42"/>
      <c r="M140" s="34">
        <v>158.82</v>
      </c>
      <c r="N140" s="42"/>
      <c r="O140" s="34">
        <v>338.21</v>
      </c>
      <c r="P140" s="42"/>
      <c r="Q140" s="34">
        <v>257.12</v>
      </c>
      <c r="R140" s="42"/>
      <c r="S140" s="34">
        <v>546.0</v>
      </c>
      <c r="T140" s="42"/>
      <c r="U140" s="34">
        <v>318.333</v>
      </c>
      <c r="V140" s="42"/>
      <c r="W140" s="34">
        <v>661.18</v>
      </c>
      <c r="X140" s="42"/>
      <c r="Y140" s="34">
        <v>307.968</v>
      </c>
      <c r="Z140" s="42"/>
      <c r="AA140" s="34">
        <v>646.479</v>
      </c>
      <c r="AB140" s="42"/>
      <c r="AC140" s="34">
        <v>374.4</v>
      </c>
      <c r="AD140" s="42"/>
      <c r="AE140" s="34">
        <v>785.345</v>
      </c>
      <c r="AF140" s="42"/>
    </row>
    <row r="141" ht="15.75" customHeight="1">
      <c r="B141" s="73"/>
      <c r="C141" s="1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X141" s="8"/>
      <c r="Z141" s="10"/>
      <c r="AB141" s="8"/>
      <c r="AF141" s="8"/>
    </row>
    <row r="142" ht="15.75" customHeight="1">
      <c r="B142" s="18"/>
      <c r="C142" s="18"/>
      <c r="Z142" s="10"/>
    </row>
    <row r="143" ht="15.75" customHeight="1">
      <c r="B143" s="4" t="s">
        <v>282</v>
      </c>
      <c r="C143" s="4" t="s">
        <v>283</v>
      </c>
      <c r="D143" s="5"/>
      <c r="E143" s="5" t="s">
        <v>4</v>
      </c>
      <c r="F143" s="5"/>
      <c r="G143" s="5"/>
      <c r="H143" s="5"/>
      <c r="I143" s="5" t="s">
        <v>5</v>
      </c>
      <c r="J143" s="5"/>
      <c r="K143" s="5"/>
      <c r="L143" s="5"/>
      <c r="M143" s="5" t="s">
        <v>6</v>
      </c>
      <c r="N143" s="5"/>
      <c r="O143" s="5"/>
      <c r="P143" s="6"/>
      <c r="Q143" s="6" t="s">
        <v>7</v>
      </c>
      <c r="R143" s="7"/>
      <c r="S143" s="7"/>
      <c r="T143" s="8" t="s">
        <v>8</v>
      </c>
      <c r="X143" s="9" t="s">
        <v>9</v>
      </c>
      <c r="AB143" s="9" t="s">
        <v>10</v>
      </c>
      <c r="AD143" s="10"/>
      <c r="AF143" s="9" t="s">
        <v>11</v>
      </c>
      <c r="AH143" s="10"/>
    </row>
    <row r="144" ht="15.75" customHeight="1">
      <c r="B144" s="11" t="s">
        <v>12</v>
      </c>
      <c r="C144" s="12" t="s">
        <v>13</v>
      </c>
      <c r="D144" s="13"/>
      <c r="E144" s="13" t="s">
        <v>14</v>
      </c>
      <c r="F144" s="13"/>
      <c r="G144" s="13"/>
      <c r="H144" s="14"/>
      <c r="I144" s="14" t="s">
        <v>15</v>
      </c>
      <c r="J144" s="14"/>
      <c r="K144" s="14"/>
      <c r="L144" s="13"/>
      <c r="M144" s="13" t="s">
        <v>16</v>
      </c>
      <c r="N144" s="13"/>
      <c r="O144" s="13"/>
      <c r="P144" s="14"/>
      <c r="Q144" s="14" t="s">
        <v>17</v>
      </c>
      <c r="R144" s="14"/>
      <c r="S144" s="14"/>
      <c r="T144" s="13" t="s">
        <v>18</v>
      </c>
      <c r="U144" s="15"/>
      <c r="V144" s="15"/>
      <c r="W144" s="15"/>
      <c r="X144" s="16"/>
      <c r="Y144" s="16" t="s">
        <v>19</v>
      </c>
      <c r="Z144" s="14"/>
      <c r="AA144" s="14"/>
      <c r="AB144" s="13"/>
      <c r="AC144" s="17" t="s">
        <v>20</v>
      </c>
      <c r="AD144" s="15"/>
      <c r="AE144" s="15"/>
      <c r="AF144" s="16" t="s">
        <v>21</v>
      </c>
      <c r="AG144" s="14"/>
      <c r="AH144" s="14"/>
      <c r="AI144" s="14"/>
    </row>
    <row r="145" ht="15.75" customHeight="1">
      <c r="B145" s="18"/>
      <c r="C145" s="18"/>
      <c r="D145" s="8" t="s">
        <v>22</v>
      </c>
      <c r="E145" s="8" t="s">
        <v>23</v>
      </c>
      <c r="F145" s="8" t="s">
        <v>24</v>
      </c>
      <c r="G145" s="8" t="s">
        <v>25</v>
      </c>
      <c r="H145" s="8" t="s">
        <v>22</v>
      </c>
      <c r="I145" s="8" t="s">
        <v>23</v>
      </c>
      <c r="J145" s="8" t="s">
        <v>24</v>
      </c>
      <c r="K145" s="8" t="s">
        <v>25</v>
      </c>
      <c r="L145" s="8" t="s">
        <v>22</v>
      </c>
      <c r="M145" s="8" t="s">
        <v>23</v>
      </c>
      <c r="N145" s="8" t="s">
        <v>24</v>
      </c>
      <c r="O145" s="8" t="s">
        <v>25</v>
      </c>
      <c r="P145" s="8" t="s">
        <v>22</v>
      </c>
      <c r="Q145" s="8" t="s">
        <v>23</v>
      </c>
      <c r="R145" s="8" t="s">
        <v>24</v>
      </c>
      <c r="S145" s="8" t="s">
        <v>25</v>
      </c>
      <c r="T145" s="8" t="s">
        <v>22</v>
      </c>
      <c r="U145" s="8" t="s">
        <v>23</v>
      </c>
      <c r="V145" s="8" t="s">
        <v>24</v>
      </c>
      <c r="W145" s="8" t="s">
        <v>25</v>
      </c>
      <c r="X145" s="8" t="s">
        <v>22</v>
      </c>
      <c r="Y145" s="8" t="s">
        <v>23</v>
      </c>
      <c r="Z145" s="8" t="s">
        <v>24</v>
      </c>
      <c r="AA145" s="8" t="s">
        <v>25</v>
      </c>
      <c r="AB145" s="8" t="s">
        <v>22</v>
      </c>
      <c r="AC145" s="8" t="s">
        <v>23</v>
      </c>
      <c r="AD145" s="8" t="s">
        <v>24</v>
      </c>
      <c r="AE145" s="8" t="s">
        <v>25</v>
      </c>
      <c r="AF145" s="8" t="s">
        <v>22</v>
      </c>
      <c r="AG145" s="8" t="s">
        <v>23</v>
      </c>
      <c r="AH145" s="8" t="s">
        <v>24</v>
      </c>
      <c r="AI145" s="8" t="s">
        <v>25</v>
      </c>
    </row>
    <row r="146" ht="15.75" customHeight="1">
      <c r="B146" s="18" t="s">
        <v>284</v>
      </c>
      <c r="C146" s="18" t="s">
        <v>285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X146" s="8"/>
      <c r="Y146" s="74" t="s">
        <v>273</v>
      </c>
      <c r="AB146" s="8"/>
      <c r="AF146" s="8"/>
    </row>
    <row r="147" ht="15.75" customHeight="1">
      <c r="B147" s="18" t="s">
        <v>286</v>
      </c>
      <c r="C147" s="18" t="s">
        <v>287</v>
      </c>
      <c r="D147" s="42"/>
      <c r="E147" s="42"/>
      <c r="F147" s="42"/>
      <c r="G147" s="42"/>
      <c r="H147" s="42"/>
      <c r="I147" s="42"/>
      <c r="J147" s="42"/>
      <c r="K147" s="42"/>
      <c r="L147" s="34">
        <v>983.936</v>
      </c>
      <c r="M147" s="34">
        <v>1857.325</v>
      </c>
      <c r="N147" s="34">
        <v>2698.589</v>
      </c>
      <c r="O147" s="34">
        <v>3561.269</v>
      </c>
      <c r="P147" s="34">
        <v>878.279</v>
      </c>
      <c r="Q147" s="34">
        <v>1727.296</v>
      </c>
      <c r="R147" s="34">
        <v>2579.127</v>
      </c>
      <c r="S147" s="34">
        <v>3482.353</v>
      </c>
      <c r="T147" s="34">
        <v>872.304</v>
      </c>
      <c r="U147" s="34">
        <v>1839.663</v>
      </c>
      <c r="V147" s="34">
        <v>2656.72</v>
      </c>
      <c r="W147" s="34">
        <v>3933.755</v>
      </c>
      <c r="X147" s="34">
        <v>828.108</v>
      </c>
      <c r="Y147" s="34">
        <v>1799.165</v>
      </c>
      <c r="Z147" s="34">
        <v>2724.926</v>
      </c>
      <c r="AA147" s="34">
        <v>3738.894</v>
      </c>
      <c r="AB147" s="34">
        <v>858.567</v>
      </c>
      <c r="AC147" s="34">
        <v>1831.876</v>
      </c>
      <c r="AD147" s="34">
        <v>2893.933</v>
      </c>
      <c r="AE147" s="34">
        <v>3935.01</v>
      </c>
      <c r="AF147" s="40">
        <v>1148.246</v>
      </c>
    </row>
    <row r="148" ht="15.75" customHeight="1">
      <c r="B148" s="18" t="s">
        <v>288</v>
      </c>
      <c r="C148" s="18" t="s">
        <v>289</v>
      </c>
      <c r="D148" s="42"/>
      <c r="E148" s="42"/>
      <c r="F148" s="42"/>
      <c r="G148" s="42"/>
      <c r="H148" s="42"/>
      <c r="I148" s="42"/>
      <c r="J148" s="42"/>
      <c r="K148" s="42"/>
      <c r="L148" s="34">
        <v>721.013</v>
      </c>
      <c r="M148" s="34">
        <v>1367.171</v>
      </c>
      <c r="N148" s="34">
        <v>2157.669</v>
      </c>
      <c r="O148" s="34">
        <v>2838.044</v>
      </c>
      <c r="P148" s="34">
        <v>1146.117</v>
      </c>
      <c r="Q148" s="34">
        <v>1944.494</v>
      </c>
      <c r="R148" s="34">
        <v>2613.376</v>
      </c>
      <c r="S148" s="34">
        <v>3231.239</v>
      </c>
      <c r="T148" s="34">
        <v>513.735</v>
      </c>
      <c r="U148" s="34">
        <v>1093.556</v>
      </c>
      <c r="V148" s="34">
        <v>1815.928</v>
      </c>
      <c r="W148" s="34">
        <v>2617.225</v>
      </c>
      <c r="X148" s="34">
        <v>859.183</v>
      </c>
      <c r="Y148" s="34">
        <v>2170.853</v>
      </c>
      <c r="Z148" s="34">
        <v>3175.337</v>
      </c>
      <c r="AA148" s="34">
        <v>4103.948</v>
      </c>
      <c r="AB148" s="34">
        <v>1084.023</v>
      </c>
      <c r="AC148" s="34">
        <v>2251.877</v>
      </c>
      <c r="AD148" s="34">
        <v>3356.758</v>
      </c>
      <c r="AE148" s="34">
        <v>4501.249</v>
      </c>
      <c r="AF148" s="40">
        <v>1266.234</v>
      </c>
    </row>
    <row r="149" ht="15.75" customHeight="1">
      <c r="B149" s="18" t="s">
        <v>290</v>
      </c>
      <c r="C149" s="18" t="s">
        <v>291</v>
      </c>
      <c r="D149" s="42"/>
      <c r="E149" s="42"/>
      <c r="F149" s="42"/>
      <c r="G149" s="42"/>
      <c r="H149" s="42"/>
      <c r="I149" s="42"/>
      <c r="J149" s="42"/>
      <c r="K149" s="42"/>
      <c r="L149" s="34">
        <v>260.325</v>
      </c>
      <c r="M149" s="34">
        <v>485.213</v>
      </c>
      <c r="N149" s="34">
        <v>718.881</v>
      </c>
      <c r="O149" s="34">
        <v>1031.769</v>
      </c>
      <c r="P149" s="34">
        <v>254.715</v>
      </c>
      <c r="Q149" s="34">
        <v>558.929</v>
      </c>
      <c r="R149" s="34">
        <v>711.371</v>
      </c>
      <c r="S149" s="34">
        <v>1009.042</v>
      </c>
      <c r="T149" s="34">
        <v>163.166</v>
      </c>
      <c r="U149" s="34">
        <v>385.289</v>
      </c>
      <c r="V149" s="34">
        <v>657.834</v>
      </c>
      <c r="W149" s="34">
        <v>933.442</v>
      </c>
      <c r="X149" s="34">
        <v>426.151</v>
      </c>
      <c r="Y149" s="34">
        <v>792.647</v>
      </c>
      <c r="Z149" s="34">
        <v>1224.252</v>
      </c>
      <c r="AA149" s="34">
        <v>1883.108</v>
      </c>
      <c r="AB149" s="34">
        <v>479.26</v>
      </c>
      <c r="AC149" s="34">
        <v>1115.319</v>
      </c>
      <c r="AD149" s="34">
        <v>1896.805</v>
      </c>
      <c r="AE149" s="34">
        <v>2597.225</v>
      </c>
      <c r="AF149" s="40">
        <v>628.608</v>
      </c>
    </row>
    <row r="150" ht="15.75" customHeight="1">
      <c r="B150" s="18" t="s">
        <v>292</v>
      </c>
      <c r="C150" s="18" t="s">
        <v>293</v>
      </c>
      <c r="D150" s="42"/>
      <c r="E150" s="42"/>
      <c r="F150" s="42"/>
      <c r="G150" s="42"/>
      <c r="H150" s="42"/>
      <c r="I150" s="42"/>
      <c r="J150" s="42"/>
      <c r="K150" s="42"/>
      <c r="L150" s="34">
        <v>35.196</v>
      </c>
      <c r="M150" s="34">
        <v>67.495</v>
      </c>
      <c r="N150" s="34">
        <v>118.674</v>
      </c>
      <c r="O150" s="34">
        <v>117.863</v>
      </c>
      <c r="P150" s="34">
        <v>64.652</v>
      </c>
      <c r="Q150" s="34">
        <v>103.783</v>
      </c>
      <c r="R150" s="34">
        <v>170.289</v>
      </c>
      <c r="S150" s="34">
        <v>214.695</v>
      </c>
      <c r="T150" s="34">
        <v>4.713</v>
      </c>
      <c r="U150" s="34">
        <v>37.506</v>
      </c>
      <c r="V150" s="34">
        <v>71.472</v>
      </c>
      <c r="W150" s="34">
        <v>125.804</v>
      </c>
      <c r="X150" s="34">
        <v>57.928</v>
      </c>
      <c r="Y150" s="34">
        <v>71.418</v>
      </c>
      <c r="Z150" s="34">
        <v>163.91</v>
      </c>
      <c r="AA150" s="34">
        <v>211.893</v>
      </c>
      <c r="AB150" s="34">
        <v>65.457</v>
      </c>
      <c r="AC150" s="34">
        <v>85.271</v>
      </c>
      <c r="AD150" s="34">
        <v>136.709</v>
      </c>
      <c r="AE150" s="34">
        <v>303.142</v>
      </c>
      <c r="AF150" s="40">
        <v>26.926</v>
      </c>
    </row>
    <row r="151" ht="15.75" customHeight="1">
      <c r="B151" s="18" t="s">
        <v>294</v>
      </c>
      <c r="C151" s="18" t="s">
        <v>295</v>
      </c>
      <c r="D151" s="42"/>
      <c r="E151" s="42"/>
      <c r="F151" s="42"/>
      <c r="G151" s="42"/>
      <c r="H151" s="42"/>
      <c r="I151" s="42"/>
      <c r="J151" s="42"/>
      <c r="K151" s="42"/>
      <c r="L151" s="34">
        <v>1.942</v>
      </c>
      <c r="M151" s="34">
        <v>3.885</v>
      </c>
      <c r="N151" s="34">
        <v>7.373</v>
      </c>
      <c r="O151" s="34">
        <v>21.085</v>
      </c>
      <c r="P151" s="34">
        <v>1.228</v>
      </c>
      <c r="Q151" s="34">
        <v>6.953</v>
      </c>
      <c r="R151" s="34">
        <v>6.953</v>
      </c>
      <c r="S151" s="34">
        <v>11.207</v>
      </c>
      <c r="T151" s="34">
        <v>0.0</v>
      </c>
      <c r="U151" s="34">
        <v>1.055</v>
      </c>
      <c r="V151" s="34">
        <v>8.176</v>
      </c>
      <c r="W151" s="34">
        <v>8.176</v>
      </c>
      <c r="X151" s="34">
        <v>2.551</v>
      </c>
      <c r="Y151" s="34">
        <v>2.551</v>
      </c>
      <c r="Z151" s="34">
        <v>15.014</v>
      </c>
      <c r="AA151" s="34">
        <v>18.246</v>
      </c>
      <c r="AB151" s="34">
        <v>0.002</v>
      </c>
      <c r="AC151" s="34">
        <v>0.0</v>
      </c>
      <c r="AD151" s="34">
        <v>2.458</v>
      </c>
      <c r="AE151" s="34">
        <v>2.458</v>
      </c>
      <c r="AF151" s="40">
        <v>3.762</v>
      </c>
    </row>
    <row r="152" ht="15.75" customHeight="1">
      <c r="B152" s="57" t="s">
        <v>296</v>
      </c>
      <c r="C152" s="57" t="s">
        <v>297</v>
      </c>
      <c r="D152" s="45"/>
      <c r="E152" s="45"/>
      <c r="F152" s="45"/>
      <c r="G152" s="45"/>
      <c r="H152" s="45"/>
      <c r="I152" s="45"/>
      <c r="J152" s="45"/>
      <c r="K152" s="45"/>
      <c r="L152" s="46">
        <v>2002.414</v>
      </c>
      <c r="M152" s="46">
        <v>3781.091</v>
      </c>
      <c r="N152" s="46">
        <v>5701.188</v>
      </c>
      <c r="O152" s="46">
        <v>7570.032</v>
      </c>
      <c r="P152" s="46">
        <v>2344.992</v>
      </c>
      <c r="Q152" s="46">
        <v>4341.457</v>
      </c>
      <c r="R152" s="46">
        <v>6081.118</v>
      </c>
      <c r="S152" s="46">
        <v>7948.538</v>
      </c>
      <c r="T152" s="46">
        <v>1553.919</v>
      </c>
      <c r="U152" s="46">
        <v>3357.072</v>
      </c>
      <c r="V152" s="46">
        <v>5210.131</v>
      </c>
      <c r="W152" s="46">
        <v>7618.404</v>
      </c>
      <c r="X152" s="46">
        <v>2173.922</v>
      </c>
      <c r="Y152" s="46">
        <v>4836.635</v>
      </c>
      <c r="Z152" s="46">
        <v>7303.44</v>
      </c>
      <c r="AA152" s="46">
        <v>9956.091</v>
      </c>
      <c r="AB152" s="46">
        <v>2487.309</v>
      </c>
      <c r="AC152" s="46">
        <v>5284.344</v>
      </c>
      <c r="AD152" s="46">
        <v>8286.664</v>
      </c>
      <c r="AE152" s="46">
        <v>11339.086</v>
      </c>
      <c r="AF152" s="46">
        <f>SUM(AF147:AF151)</f>
        <v>3073.776</v>
      </c>
    </row>
    <row r="153" ht="15.75" customHeight="1">
      <c r="B153" s="57" t="s">
        <v>298</v>
      </c>
      <c r="C153" s="57" t="s">
        <v>299</v>
      </c>
      <c r="D153" s="46">
        <v>1667.301</v>
      </c>
      <c r="E153" s="46">
        <v>3422.689</v>
      </c>
      <c r="F153" s="46">
        <v>5264.288</v>
      </c>
      <c r="G153" s="46">
        <v>6832.354</v>
      </c>
      <c r="H153" s="46">
        <v>1512.367</v>
      </c>
      <c r="I153" s="46">
        <v>3095.992</v>
      </c>
      <c r="J153" s="46">
        <v>4671.06</v>
      </c>
      <c r="K153" s="46">
        <v>6416.949</v>
      </c>
      <c r="L153" s="46">
        <v>2002.414</v>
      </c>
      <c r="M153" s="46">
        <v>3781.091</v>
      </c>
      <c r="N153" s="46">
        <v>5701.188</v>
      </c>
      <c r="O153" s="46">
        <v>7570.032</v>
      </c>
      <c r="P153" s="46">
        <v>2344.992</v>
      </c>
      <c r="Q153" s="46">
        <v>4341.457</v>
      </c>
      <c r="R153" s="46">
        <v>6081.118</v>
      </c>
      <c r="S153" s="46">
        <v>7948.538</v>
      </c>
      <c r="T153" s="46">
        <v>1553.919</v>
      </c>
      <c r="U153" s="46">
        <v>3357.072</v>
      </c>
      <c r="V153" s="46">
        <v>5210.131</v>
      </c>
      <c r="W153" s="46">
        <v>7618.404</v>
      </c>
      <c r="X153" s="46">
        <v>2173.922</v>
      </c>
      <c r="Y153" s="46">
        <v>4836.635</v>
      </c>
      <c r="Z153" s="46">
        <v>7303.44</v>
      </c>
      <c r="AA153" s="46">
        <v>9956.091</v>
      </c>
      <c r="AB153" s="46">
        <v>2487.309</v>
      </c>
      <c r="AC153" s="46">
        <v>5284.344</v>
      </c>
      <c r="AD153" s="46">
        <v>8286.664</v>
      </c>
      <c r="AE153" s="46">
        <v>11339.086</v>
      </c>
      <c r="AF153" s="46">
        <f>AF152</f>
        <v>3073.776</v>
      </c>
    </row>
    <row r="154" ht="15.75" customHeight="1">
      <c r="B154" s="18" t="s">
        <v>300</v>
      </c>
      <c r="C154" s="18" t="s">
        <v>301</v>
      </c>
      <c r="D154" s="34">
        <v>0.0</v>
      </c>
      <c r="E154" s="34">
        <v>0.0</v>
      </c>
      <c r="F154" s="34">
        <v>0.0</v>
      </c>
      <c r="G154" s="34">
        <v>0.0</v>
      </c>
      <c r="H154" s="34">
        <v>0.0</v>
      </c>
      <c r="I154" s="34">
        <v>0.0</v>
      </c>
      <c r="J154" s="34">
        <v>0.0</v>
      </c>
      <c r="K154" s="34">
        <v>0.0</v>
      </c>
      <c r="L154" s="34">
        <v>0.0</v>
      </c>
      <c r="M154" s="34">
        <v>0.0</v>
      </c>
      <c r="N154" s="34">
        <v>0.0</v>
      </c>
      <c r="O154" s="34">
        <v>0.0</v>
      </c>
      <c r="P154" s="34">
        <v>0.0</v>
      </c>
      <c r="Q154" s="34">
        <v>0.0</v>
      </c>
      <c r="R154" s="34">
        <v>0.0</v>
      </c>
      <c r="S154" s="34">
        <v>0.0</v>
      </c>
      <c r="T154" s="34">
        <v>0.0</v>
      </c>
      <c r="U154" s="34">
        <v>0.0</v>
      </c>
      <c r="V154" s="34">
        <v>0.0</v>
      </c>
      <c r="W154" s="34">
        <v>0.0</v>
      </c>
      <c r="X154" s="34">
        <v>0.0</v>
      </c>
      <c r="Y154" s="34">
        <v>0.0</v>
      </c>
      <c r="Z154" s="34">
        <v>0.0</v>
      </c>
      <c r="AA154" s="34">
        <v>0.0</v>
      </c>
      <c r="AB154" s="34">
        <v>0.0</v>
      </c>
      <c r="AC154" s="34">
        <v>0.0</v>
      </c>
      <c r="AD154" s="34">
        <v>0.0</v>
      </c>
      <c r="AE154" s="34">
        <v>0.0</v>
      </c>
      <c r="AF154" s="40">
        <v>0.0</v>
      </c>
    </row>
    <row r="155" ht="15.75" customHeight="1">
      <c r="B155" s="57" t="s">
        <v>302</v>
      </c>
      <c r="C155" s="57" t="s">
        <v>303</v>
      </c>
      <c r="D155" s="46">
        <v>1667.301</v>
      </c>
      <c r="E155" s="46">
        <v>3422.689</v>
      </c>
      <c r="F155" s="46">
        <v>5264.288</v>
      </c>
      <c r="G155" s="46">
        <v>6832.354</v>
      </c>
      <c r="H155" s="46">
        <v>1512.367</v>
      </c>
      <c r="I155" s="46">
        <v>3095.992</v>
      </c>
      <c r="J155" s="46">
        <v>4671.06</v>
      </c>
      <c r="K155" s="46">
        <v>6416.949</v>
      </c>
      <c r="L155" s="46">
        <v>2002.414</v>
      </c>
      <c r="M155" s="46">
        <v>3781.091</v>
      </c>
      <c r="N155" s="46">
        <v>5701.188</v>
      </c>
      <c r="O155" s="46">
        <v>7570.032</v>
      </c>
      <c r="P155" s="46">
        <v>2344.992</v>
      </c>
      <c r="Q155" s="46">
        <v>4341.457</v>
      </c>
      <c r="R155" s="46">
        <v>6081.118</v>
      </c>
      <c r="S155" s="46">
        <v>7948.538</v>
      </c>
      <c r="T155" s="46">
        <v>1553.919</v>
      </c>
      <c r="U155" s="46">
        <v>3357.072</v>
      </c>
      <c r="V155" s="46">
        <v>5210.131</v>
      </c>
      <c r="W155" s="46">
        <v>7618.404</v>
      </c>
      <c r="X155" s="46">
        <v>2173.922</v>
      </c>
      <c r="Y155" s="46">
        <v>4836.635</v>
      </c>
      <c r="Z155" s="46">
        <v>7303.44</v>
      </c>
      <c r="AA155" s="46">
        <v>9956.091</v>
      </c>
      <c r="AB155" s="46">
        <v>2487.309</v>
      </c>
      <c r="AC155" s="46">
        <v>5284.344</v>
      </c>
      <c r="AD155" s="46">
        <v>8286.664</v>
      </c>
      <c r="AE155" s="46">
        <v>11339.086</v>
      </c>
      <c r="AF155" s="46">
        <f>SUM(AF153:AF154)</f>
        <v>3073.776</v>
      </c>
    </row>
    <row r="156" ht="15.75" customHeight="1">
      <c r="B156" s="4" t="s">
        <v>304</v>
      </c>
      <c r="C156" s="4" t="s">
        <v>305</v>
      </c>
      <c r="D156" s="58">
        <v>0.431</v>
      </c>
      <c r="E156" s="58">
        <v>31.972</v>
      </c>
      <c r="F156" s="58">
        <v>48.355</v>
      </c>
      <c r="G156" s="58">
        <v>78.786</v>
      </c>
      <c r="H156" s="58">
        <v>58.697</v>
      </c>
      <c r="I156" s="58">
        <v>166.785</v>
      </c>
      <c r="J156" s="58">
        <v>263.416</v>
      </c>
      <c r="K156" s="58">
        <v>339.43</v>
      </c>
      <c r="L156" s="58">
        <v>316.682</v>
      </c>
      <c r="M156" s="58">
        <v>523.066</v>
      </c>
      <c r="N156" s="58">
        <v>790.865</v>
      </c>
      <c r="O156" s="58">
        <v>884.695</v>
      </c>
      <c r="P156" s="58">
        <v>267.74</v>
      </c>
      <c r="Q156" s="58">
        <v>562.861</v>
      </c>
      <c r="R156" s="58">
        <v>601.091</v>
      </c>
      <c r="S156" s="58">
        <v>753.042</v>
      </c>
      <c r="T156" s="58">
        <v>-158.231</v>
      </c>
      <c r="U156" s="58">
        <v>-355.762</v>
      </c>
      <c r="V156" s="58">
        <v>-161.534</v>
      </c>
      <c r="W156" s="58">
        <v>-75.791</v>
      </c>
      <c r="X156" s="58">
        <v>366.618</v>
      </c>
      <c r="Y156" s="58">
        <v>778.369</v>
      </c>
      <c r="Z156" s="58">
        <v>1096.673</v>
      </c>
      <c r="AA156" s="58">
        <v>1321.348</v>
      </c>
      <c r="AB156" s="58">
        <v>160.843</v>
      </c>
      <c r="AC156" s="58">
        <v>420.142</v>
      </c>
      <c r="AD156" s="58">
        <v>660.245</v>
      </c>
      <c r="AE156" s="58">
        <v>927.87</v>
      </c>
      <c r="AF156" s="75">
        <v>426.177</v>
      </c>
    </row>
    <row r="157" ht="15.75" customHeight="1">
      <c r="B157" s="18" t="s">
        <v>306</v>
      </c>
      <c r="C157" s="18" t="s">
        <v>307</v>
      </c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X157" s="34"/>
      <c r="AB157" s="34"/>
      <c r="AF157" s="34"/>
    </row>
    <row r="158" ht="15.75" customHeight="1">
      <c r="B158" s="18" t="s">
        <v>308</v>
      </c>
      <c r="C158" s="18" t="s">
        <v>287</v>
      </c>
      <c r="D158" s="42"/>
      <c r="E158" s="42"/>
      <c r="F158" s="42"/>
      <c r="G158" s="42"/>
      <c r="H158" s="42"/>
      <c r="I158" s="42"/>
      <c r="J158" s="42"/>
      <c r="K158" s="42"/>
      <c r="L158" s="34">
        <v>451.554</v>
      </c>
      <c r="M158" s="34">
        <v>996.677</v>
      </c>
      <c r="N158" s="34">
        <v>1727.466</v>
      </c>
      <c r="O158" s="34">
        <v>2402.715</v>
      </c>
      <c r="P158" s="34">
        <v>466.076</v>
      </c>
      <c r="Q158" s="34">
        <v>1107.339</v>
      </c>
      <c r="R158" s="34">
        <v>1645.687</v>
      </c>
      <c r="S158" s="34">
        <v>2045.776</v>
      </c>
      <c r="T158" s="34">
        <v>312.108</v>
      </c>
      <c r="U158" s="34">
        <v>964.308</v>
      </c>
      <c r="V158" s="34">
        <v>1413.201</v>
      </c>
      <c r="W158" s="34">
        <v>1708.534</v>
      </c>
      <c r="X158" s="34">
        <v>386.767</v>
      </c>
      <c r="Y158" s="34">
        <v>772.058</v>
      </c>
      <c r="Z158" s="34">
        <v>949.418</v>
      </c>
      <c r="AA158" s="34">
        <v>1151.415</v>
      </c>
      <c r="AB158" s="34">
        <v>195.408</v>
      </c>
      <c r="AC158" s="34">
        <v>386.862</v>
      </c>
      <c r="AD158" s="34">
        <v>539.557</v>
      </c>
      <c r="AE158" s="34">
        <v>674.641</v>
      </c>
      <c r="AF158" s="40">
        <v>156.535</v>
      </c>
    </row>
    <row r="159" ht="15.75" customHeight="1">
      <c r="B159" s="18" t="s">
        <v>309</v>
      </c>
      <c r="C159" s="18" t="s">
        <v>289</v>
      </c>
      <c r="D159" s="42"/>
      <c r="E159" s="42"/>
      <c r="F159" s="42"/>
      <c r="G159" s="42"/>
      <c r="H159" s="42"/>
      <c r="I159" s="42"/>
      <c r="J159" s="42"/>
      <c r="K159" s="42"/>
      <c r="L159" s="34">
        <v>4.361</v>
      </c>
      <c r="M159" s="34">
        <v>11.224</v>
      </c>
      <c r="N159" s="34">
        <v>15.363</v>
      </c>
      <c r="O159" s="34">
        <v>17.1</v>
      </c>
      <c r="P159" s="34">
        <v>3.151</v>
      </c>
      <c r="Q159" s="34">
        <v>5.499</v>
      </c>
      <c r="R159" s="34">
        <v>10.488</v>
      </c>
      <c r="S159" s="34">
        <v>14.572</v>
      </c>
      <c r="T159" s="34">
        <v>0.0</v>
      </c>
      <c r="U159" s="34">
        <v>0.395</v>
      </c>
      <c r="V159" s="34">
        <v>0.605</v>
      </c>
      <c r="W159" s="34">
        <v>0.81</v>
      </c>
      <c r="X159" s="34">
        <v>0.115</v>
      </c>
      <c r="Y159" s="34">
        <v>1.322</v>
      </c>
      <c r="Z159" s="34">
        <v>1.322</v>
      </c>
      <c r="AA159" s="34">
        <v>1.635</v>
      </c>
      <c r="AB159" s="34">
        <v>0.0</v>
      </c>
      <c r="AC159" s="34">
        <v>0.375</v>
      </c>
      <c r="AD159" s="34">
        <v>0.375</v>
      </c>
      <c r="AE159" s="34">
        <v>1.113</v>
      </c>
      <c r="AF159" s="40">
        <v>1.13</v>
      </c>
    </row>
    <row r="160" ht="15.75" customHeight="1">
      <c r="B160" s="18" t="s">
        <v>310</v>
      </c>
      <c r="C160" s="18" t="s">
        <v>291</v>
      </c>
      <c r="D160" s="42"/>
      <c r="E160" s="42"/>
      <c r="F160" s="42"/>
      <c r="G160" s="42"/>
      <c r="H160" s="42"/>
      <c r="I160" s="42"/>
      <c r="J160" s="42"/>
      <c r="K160" s="42"/>
      <c r="L160" s="34">
        <v>129.812</v>
      </c>
      <c r="M160" s="34">
        <v>265.385</v>
      </c>
      <c r="N160" s="34">
        <v>418.005</v>
      </c>
      <c r="O160" s="34">
        <v>459.044</v>
      </c>
      <c r="P160" s="34">
        <v>11.725</v>
      </c>
      <c r="Q160" s="34">
        <v>11.725</v>
      </c>
      <c r="R160" s="34">
        <v>11.725</v>
      </c>
      <c r="S160" s="34">
        <v>15.693</v>
      </c>
      <c r="T160" s="34">
        <v>0.549</v>
      </c>
      <c r="U160" s="34">
        <v>3.842</v>
      </c>
      <c r="V160" s="34">
        <v>19.764</v>
      </c>
      <c r="W160" s="34">
        <v>23.686</v>
      </c>
      <c r="X160" s="34">
        <v>5.132</v>
      </c>
      <c r="Y160" s="34">
        <v>22.727</v>
      </c>
      <c r="Z160" s="34">
        <v>49.68</v>
      </c>
      <c r="AA160" s="34">
        <v>60.158</v>
      </c>
      <c r="AB160" s="34">
        <v>10.894</v>
      </c>
      <c r="AC160" s="34">
        <v>18.094</v>
      </c>
      <c r="AD160" s="34">
        <v>32.289</v>
      </c>
      <c r="AE160" s="34">
        <v>34.427</v>
      </c>
      <c r="AF160" s="40">
        <v>14.878</v>
      </c>
    </row>
    <row r="161" ht="15.75" customHeight="1">
      <c r="B161" s="18" t="s">
        <v>311</v>
      </c>
      <c r="C161" s="18" t="s">
        <v>293</v>
      </c>
      <c r="D161" s="42"/>
      <c r="E161" s="42"/>
      <c r="F161" s="42"/>
      <c r="G161" s="42"/>
      <c r="H161" s="42"/>
      <c r="I161" s="42"/>
      <c r="J161" s="42"/>
      <c r="K161" s="42"/>
      <c r="L161" s="34">
        <v>0.0</v>
      </c>
      <c r="M161" s="34">
        <v>0.0</v>
      </c>
      <c r="N161" s="34">
        <v>0.0</v>
      </c>
      <c r="O161" s="34">
        <v>0.603</v>
      </c>
      <c r="P161" s="34">
        <v>0.385</v>
      </c>
      <c r="Q161" s="34">
        <v>3.541</v>
      </c>
      <c r="R161" s="34">
        <v>4.185</v>
      </c>
      <c r="S161" s="34">
        <v>4.6</v>
      </c>
      <c r="T161" s="34">
        <v>0.602</v>
      </c>
      <c r="U161" s="34">
        <v>0.602</v>
      </c>
      <c r="V161" s="34">
        <v>1.224</v>
      </c>
      <c r="W161" s="34">
        <v>2.759</v>
      </c>
      <c r="X161" s="34">
        <v>0.0</v>
      </c>
      <c r="Y161" s="34">
        <v>0.0</v>
      </c>
      <c r="Z161" s="34">
        <v>3.015</v>
      </c>
      <c r="AA161" s="34">
        <v>2.76</v>
      </c>
      <c r="AB161" s="34">
        <v>0.332</v>
      </c>
      <c r="AC161" s="40">
        <v>3.837</v>
      </c>
      <c r="AD161" s="34">
        <v>6.114</v>
      </c>
      <c r="AE161" s="34">
        <v>10.11</v>
      </c>
      <c r="AF161" s="40">
        <v>0.779</v>
      </c>
    </row>
    <row r="162" ht="15.75" customHeight="1">
      <c r="B162" s="18" t="s">
        <v>312</v>
      </c>
      <c r="C162" s="18" t="s">
        <v>295</v>
      </c>
      <c r="D162" s="42"/>
      <c r="E162" s="42"/>
      <c r="F162" s="42"/>
      <c r="G162" s="42"/>
      <c r="H162" s="42"/>
      <c r="I162" s="42"/>
      <c r="J162" s="42"/>
      <c r="K162" s="42"/>
      <c r="L162" s="34">
        <v>0.0</v>
      </c>
      <c r="M162" s="34">
        <v>0.0</v>
      </c>
      <c r="N162" s="34">
        <v>0.0</v>
      </c>
      <c r="O162" s="34">
        <v>0.0</v>
      </c>
      <c r="P162" s="34">
        <v>0.0</v>
      </c>
      <c r="Q162" s="34">
        <v>0.0</v>
      </c>
      <c r="R162" s="34">
        <v>0.0</v>
      </c>
      <c r="S162" s="34">
        <v>0.0</v>
      </c>
      <c r="T162" s="34">
        <v>0.0</v>
      </c>
      <c r="U162" s="34">
        <v>0.0</v>
      </c>
      <c r="V162" s="34">
        <v>0.0</v>
      </c>
      <c r="W162" s="34">
        <v>0.0</v>
      </c>
      <c r="X162" s="34">
        <v>0.0</v>
      </c>
      <c r="Y162" s="34">
        <v>0.0</v>
      </c>
      <c r="Z162" s="34">
        <v>0.0</v>
      </c>
      <c r="AA162" s="34">
        <v>0.0</v>
      </c>
      <c r="AB162" s="34">
        <v>0.0</v>
      </c>
      <c r="AC162" s="40">
        <v>0.0</v>
      </c>
      <c r="AD162" s="34">
        <v>0.0</v>
      </c>
      <c r="AE162" s="34">
        <v>0.0</v>
      </c>
      <c r="AF162" s="40">
        <v>0.0</v>
      </c>
    </row>
    <row r="163" ht="15.75" customHeight="1">
      <c r="B163" s="57" t="s">
        <v>313</v>
      </c>
      <c r="C163" s="57" t="s">
        <v>297</v>
      </c>
      <c r="D163" s="45"/>
      <c r="E163" s="45"/>
      <c r="F163" s="45"/>
      <c r="G163" s="45"/>
      <c r="H163" s="45"/>
      <c r="I163" s="45"/>
      <c r="J163" s="45"/>
      <c r="K163" s="45"/>
      <c r="L163" s="46">
        <v>585.727</v>
      </c>
      <c r="M163" s="46">
        <v>1273.286</v>
      </c>
      <c r="N163" s="46">
        <v>2160.834</v>
      </c>
      <c r="O163" s="46">
        <v>2879.464</v>
      </c>
      <c r="P163" s="46">
        <v>481.339</v>
      </c>
      <c r="Q163" s="46">
        <v>1128.106</v>
      </c>
      <c r="R163" s="46">
        <v>1672.088</v>
      </c>
      <c r="S163" s="46">
        <v>2080.642</v>
      </c>
      <c r="T163" s="46">
        <v>313.26</v>
      </c>
      <c r="U163" s="46">
        <v>969.149</v>
      </c>
      <c r="V163" s="46">
        <v>1434.796</v>
      </c>
      <c r="W163" s="46">
        <v>1735.791</v>
      </c>
      <c r="X163" s="46">
        <v>392.015</v>
      </c>
      <c r="Y163" s="46">
        <v>796.108</v>
      </c>
      <c r="Z163" s="46">
        <v>1003.436</v>
      </c>
      <c r="AA163" s="46">
        <v>1215.969</v>
      </c>
      <c r="AB163" s="46">
        <v>206.635</v>
      </c>
      <c r="AC163" s="46">
        <v>409.169</v>
      </c>
      <c r="AD163" s="46">
        <v>578.337</v>
      </c>
      <c r="AE163" s="46">
        <v>720.292</v>
      </c>
      <c r="AF163" s="46">
        <f>SUM(AF158:AF162)</f>
        <v>173.322</v>
      </c>
    </row>
    <row r="164" ht="15.75" customHeight="1">
      <c r="B164" s="57" t="s">
        <v>314</v>
      </c>
      <c r="C164" s="57" t="s">
        <v>299</v>
      </c>
      <c r="D164" s="46">
        <v>111.91</v>
      </c>
      <c r="E164" s="46">
        <v>294.21</v>
      </c>
      <c r="F164" s="46">
        <v>402.562</v>
      </c>
      <c r="G164" s="46">
        <v>506.147</v>
      </c>
      <c r="H164" s="46">
        <v>148.276</v>
      </c>
      <c r="I164" s="46">
        <v>382.33</v>
      </c>
      <c r="J164" s="46">
        <v>566.723</v>
      </c>
      <c r="K164" s="46">
        <v>944.718</v>
      </c>
      <c r="L164" s="46">
        <v>585.727</v>
      </c>
      <c r="M164" s="46">
        <v>1273.286</v>
      </c>
      <c r="N164" s="46">
        <v>2160.834</v>
      </c>
      <c r="O164" s="46">
        <v>2879.464</v>
      </c>
      <c r="P164" s="46">
        <v>481.339</v>
      </c>
      <c r="Q164" s="46">
        <v>1128.106</v>
      </c>
      <c r="R164" s="46">
        <v>1672.088</v>
      </c>
      <c r="S164" s="46">
        <v>2080.642</v>
      </c>
      <c r="T164" s="46">
        <v>313.26</v>
      </c>
      <c r="U164" s="46">
        <v>969.149</v>
      </c>
      <c r="V164" s="46">
        <v>1434.796</v>
      </c>
      <c r="W164" s="46">
        <v>1735.791</v>
      </c>
      <c r="X164" s="46">
        <v>392.015</v>
      </c>
      <c r="Y164" s="46">
        <v>796.108</v>
      </c>
      <c r="Z164" s="46">
        <v>1003.436</v>
      </c>
      <c r="AA164" s="46">
        <v>1215.969</v>
      </c>
      <c r="AB164" s="46">
        <v>206.635</v>
      </c>
      <c r="AC164" s="46">
        <v>409.169</v>
      </c>
      <c r="AD164" s="46">
        <v>578.337</v>
      </c>
      <c r="AE164" s="46">
        <v>720.292</v>
      </c>
      <c r="AF164" s="46">
        <f>AF163</f>
        <v>173.322</v>
      </c>
    </row>
    <row r="165" ht="15.75" customHeight="1">
      <c r="B165" s="18" t="s">
        <v>315</v>
      </c>
      <c r="C165" s="18" t="s">
        <v>301</v>
      </c>
      <c r="D165" s="34">
        <v>0.0</v>
      </c>
      <c r="E165" s="34">
        <v>0.0</v>
      </c>
      <c r="F165" s="34">
        <v>0.0</v>
      </c>
      <c r="G165" s="34">
        <v>0.0</v>
      </c>
      <c r="H165" s="34">
        <v>0.0</v>
      </c>
      <c r="I165" s="34">
        <v>0.0</v>
      </c>
      <c r="J165" s="34">
        <v>0.0</v>
      </c>
      <c r="K165" s="34">
        <v>0.0</v>
      </c>
      <c r="L165" s="34">
        <v>0.0</v>
      </c>
      <c r="M165" s="34">
        <v>0.0</v>
      </c>
      <c r="N165" s="34">
        <v>0.0</v>
      </c>
      <c r="O165" s="34">
        <v>0.0</v>
      </c>
      <c r="P165" s="34">
        <v>0.0</v>
      </c>
      <c r="Q165" s="34">
        <v>0.0</v>
      </c>
      <c r="R165" s="34">
        <v>0.0</v>
      </c>
      <c r="S165" s="34">
        <v>0.0</v>
      </c>
      <c r="T165" s="34">
        <v>0.0</v>
      </c>
      <c r="U165" s="34">
        <v>0.0</v>
      </c>
      <c r="V165" s="34">
        <v>0.0</v>
      </c>
      <c r="W165" s="34">
        <v>0.0</v>
      </c>
      <c r="X165" s="34">
        <v>0.0</v>
      </c>
      <c r="Y165" s="34">
        <v>0.0</v>
      </c>
      <c r="Z165" s="34">
        <v>0.0</v>
      </c>
      <c r="AA165" s="34">
        <v>0.0</v>
      </c>
      <c r="AB165" s="34">
        <v>0.0</v>
      </c>
      <c r="AC165" s="34">
        <v>0.0</v>
      </c>
      <c r="AD165" s="34">
        <v>0.0</v>
      </c>
      <c r="AE165" s="34">
        <v>0.0</v>
      </c>
      <c r="AF165" s="40">
        <v>0.0</v>
      </c>
    </row>
    <row r="166" ht="15.75" customHeight="1">
      <c r="B166" s="57" t="s">
        <v>316</v>
      </c>
      <c r="C166" s="57" t="s">
        <v>303</v>
      </c>
      <c r="D166" s="46">
        <v>111.91</v>
      </c>
      <c r="E166" s="46">
        <v>294.21</v>
      </c>
      <c r="F166" s="46">
        <v>402.562</v>
      </c>
      <c r="G166" s="46">
        <v>506.147</v>
      </c>
      <c r="H166" s="46">
        <v>148.276</v>
      </c>
      <c r="I166" s="46">
        <v>382.33</v>
      </c>
      <c r="J166" s="46">
        <v>566.723</v>
      </c>
      <c r="K166" s="46">
        <v>944.718</v>
      </c>
      <c r="L166" s="46">
        <v>585.727</v>
      </c>
      <c r="M166" s="46">
        <v>1273.286</v>
      </c>
      <c r="N166" s="46">
        <v>2160.834</v>
      </c>
      <c r="O166" s="46">
        <v>2879.464</v>
      </c>
      <c r="P166" s="46">
        <v>481.339</v>
      </c>
      <c r="Q166" s="46">
        <v>1128.106</v>
      </c>
      <c r="R166" s="46">
        <v>1672.088</v>
      </c>
      <c r="S166" s="46">
        <v>2080.642</v>
      </c>
      <c r="T166" s="46">
        <v>313.26</v>
      </c>
      <c r="U166" s="46">
        <v>969.149</v>
      </c>
      <c r="V166" s="46">
        <v>1434.796</v>
      </c>
      <c r="W166" s="46">
        <v>1735.791</v>
      </c>
      <c r="X166" s="46">
        <v>392.015</v>
      </c>
      <c r="Y166" s="46">
        <v>796.108</v>
      </c>
      <c r="Z166" s="46">
        <v>1003.436</v>
      </c>
      <c r="AA166" s="46">
        <v>1215.969</v>
      </c>
      <c r="AB166" s="46">
        <v>206.635</v>
      </c>
      <c r="AC166" s="46">
        <v>409.169</v>
      </c>
      <c r="AD166" s="46">
        <v>578.337</v>
      </c>
      <c r="AE166" s="46">
        <v>720.292</v>
      </c>
      <c r="AF166" s="46">
        <f>SUM(AF164:AF165)</f>
        <v>173.322</v>
      </c>
    </row>
    <row r="167" ht="15.75" customHeight="1">
      <c r="B167" s="4" t="s">
        <v>317</v>
      </c>
      <c r="C167" s="4" t="s">
        <v>305</v>
      </c>
      <c r="D167" s="58">
        <v>-76.244</v>
      </c>
      <c r="E167" s="58">
        <v>-124.1</v>
      </c>
      <c r="F167" s="58">
        <v>-155.141</v>
      </c>
      <c r="G167" s="58">
        <v>-249.782</v>
      </c>
      <c r="H167" s="58">
        <v>-58.358</v>
      </c>
      <c r="I167" s="58">
        <v>-39.577</v>
      </c>
      <c r="J167" s="58">
        <v>-7.511</v>
      </c>
      <c r="K167" s="58">
        <v>19.922</v>
      </c>
      <c r="L167" s="58">
        <v>163.223</v>
      </c>
      <c r="M167" s="58">
        <v>316.956</v>
      </c>
      <c r="N167" s="58">
        <v>564.257</v>
      </c>
      <c r="O167" s="58">
        <v>582.431</v>
      </c>
      <c r="P167" s="58">
        <v>-205.284</v>
      </c>
      <c r="Q167" s="58">
        <v>-205.185</v>
      </c>
      <c r="R167" s="58">
        <v>-351.171</v>
      </c>
      <c r="S167" s="58">
        <v>-540.06</v>
      </c>
      <c r="T167" s="58">
        <v>-177.98</v>
      </c>
      <c r="U167" s="58">
        <v>-153.951</v>
      </c>
      <c r="V167" s="58">
        <v>-301.279</v>
      </c>
      <c r="W167" s="58">
        <v>-366.479</v>
      </c>
      <c r="X167" s="58">
        <v>-79.639</v>
      </c>
      <c r="Y167" s="58">
        <v>-139.361</v>
      </c>
      <c r="Z167" s="58">
        <v>-259.513</v>
      </c>
      <c r="AA167" s="58">
        <v>-379.12</v>
      </c>
      <c r="AB167" s="58">
        <v>-76.632</v>
      </c>
      <c r="AC167" s="58">
        <v>-184.586</v>
      </c>
      <c r="AD167" s="58">
        <v>-231.432</v>
      </c>
      <c r="AE167" s="58">
        <v>-348.463</v>
      </c>
      <c r="AF167" s="75">
        <v>-52.799</v>
      </c>
    </row>
    <row r="168" ht="15.75" customHeight="1">
      <c r="B168" s="18"/>
      <c r="C168" s="18"/>
    </row>
    <row r="169" ht="15.75" customHeight="1">
      <c r="B169" s="18"/>
      <c r="C169" s="18"/>
      <c r="Z169" s="10"/>
    </row>
    <row r="170" ht="15.75" customHeight="1">
      <c r="B170" s="4" t="s">
        <v>318</v>
      </c>
      <c r="C170" s="4" t="s">
        <v>319</v>
      </c>
      <c r="D170" s="5"/>
      <c r="E170" s="5" t="s">
        <v>4</v>
      </c>
      <c r="F170" s="5"/>
      <c r="G170" s="5"/>
      <c r="H170" s="5"/>
      <c r="I170" s="5" t="s">
        <v>5</v>
      </c>
      <c r="J170" s="5"/>
      <c r="K170" s="5"/>
      <c r="L170" s="5"/>
      <c r="M170" s="5" t="s">
        <v>6</v>
      </c>
      <c r="N170" s="5"/>
      <c r="O170" s="5"/>
      <c r="P170" s="6"/>
      <c r="Q170" s="6" t="s">
        <v>7</v>
      </c>
      <c r="R170" s="7"/>
      <c r="S170" s="7"/>
      <c r="T170" s="8" t="s">
        <v>8</v>
      </c>
      <c r="X170" s="9" t="s">
        <v>9</v>
      </c>
      <c r="Z170" s="10"/>
      <c r="AB170" s="9" t="s">
        <v>10</v>
      </c>
      <c r="AD170" s="10"/>
      <c r="AF170" s="9" t="s">
        <v>11</v>
      </c>
      <c r="AH170" s="10"/>
    </row>
    <row r="171" ht="15.75" customHeight="1">
      <c r="B171" s="11"/>
      <c r="C171" s="12"/>
      <c r="D171" s="13"/>
      <c r="E171" s="13" t="s">
        <v>14</v>
      </c>
      <c r="F171" s="13"/>
      <c r="G171" s="13"/>
      <c r="H171" s="14"/>
      <c r="I171" s="14" t="s">
        <v>15</v>
      </c>
      <c r="J171" s="14"/>
      <c r="K171" s="14"/>
      <c r="L171" s="13"/>
      <c r="M171" s="13" t="s">
        <v>16</v>
      </c>
      <c r="N171" s="13"/>
      <c r="O171" s="13"/>
      <c r="P171" s="14"/>
      <c r="Q171" s="14" t="s">
        <v>17</v>
      </c>
      <c r="R171" s="14"/>
      <c r="S171" s="14"/>
      <c r="T171" s="13" t="s">
        <v>18</v>
      </c>
      <c r="U171" s="15"/>
      <c r="V171" s="15"/>
      <c r="W171" s="15"/>
      <c r="X171" s="16"/>
      <c r="Y171" s="16" t="s">
        <v>19</v>
      </c>
      <c r="Z171" s="14"/>
      <c r="AA171" s="14"/>
      <c r="AB171" s="13"/>
      <c r="AC171" s="17" t="s">
        <v>20</v>
      </c>
      <c r="AD171" s="15"/>
      <c r="AE171" s="15"/>
      <c r="AF171" s="16" t="s">
        <v>21</v>
      </c>
      <c r="AG171" s="14"/>
      <c r="AH171" s="14"/>
      <c r="AI171" s="14"/>
    </row>
    <row r="172" ht="15.75" customHeight="1">
      <c r="B172" s="18"/>
      <c r="C172" s="18"/>
      <c r="D172" s="8" t="s">
        <v>22</v>
      </c>
      <c r="E172" s="8" t="s">
        <v>23</v>
      </c>
      <c r="F172" s="8" t="s">
        <v>24</v>
      </c>
      <c r="G172" s="8" t="s">
        <v>25</v>
      </c>
      <c r="H172" s="8" t="s">
        <v>22</v>
      </c>
      <c r="I172" s="8" t="s">
        <v>23</v>
      </c>
      <c r="J172" s="8" t="s">
        <v>24</v>
      </c>
      <c r="K172" s="8" t="s">
        <v>25</v>
      </c>
      <c r="L172" s="8" t="s">
        <v>22</v>
      </c>
      <c r="M172" s="8" t="s">
        <v>23</v>
      </c>
      <c r="N172" s="8" t="s">
        <v>24</v>
      </c>
      <c r="O172" s="8" t="s">
        <v>25</v>
      </c>
      <c r="P172" s="8" t="s">
        <v>22</v>
      </c>
      <c r="Q172" s="8" t="s">
        <v>23</v>
      </c>
      <c r="R172" s="8" t="s">
        <v>24</v>
      </c>
      <c r="S172" s="8" t="s">
        <v>25</v>
      </c>
      <c r="T172" s="8" t="s">
        <v>22</v>
      </c>
      <c r="U172" s="8" t="s">
        <v>23</v>
      </c>
      <c r="V172" s="8" t="s">
        <v>24</v>
      </c>
      <c r="W172" s="8" t="s">
        <v>25</v>
      </c>
      <c r="X172" s="8" t="s">
        <v>22</v>
      </c>
      <c r="Y172" s="8" t="s">
        <v>23</v>
      </c>
      <c r="Z172" s="8" t="s">
        <v>24</v>
      </c>
      <c r="AA172" s="8" t="s">
        <v>25</v>
      </c>
      <c r="AB172" s="8" t="s">
        <v>22</v>
      </c>
      <c r="AC172" s="8" t="s">
        <v>23</v>
      </c>
      <c r="AD172" s="8" t="s">
        <v>24</v>
      </c>
      <c r="AE172" s="8" t="s">
        <v>25</v>
      </c>
      <c r="AF172" s="8" t="s">
        <v>22</v>
      </c>
      <c r="AG172" s="8" t="s">
        <v>23</v>
      </c>
      <c r="AH172" s="8" t="s">
        <v>24</v>
      </c>
      <c r="AI172" s="8" t="s">
        <v>25</v>
      </c>
    </row>
    <row r="173" ht="15.75" customHeight="1">
      <c r="B173" s="18" t="s">
        <v>320</v>
      </c>
      <c r="C173" s="18" t="s">
        <v>320</v>
      </c>
      <c r="D173" s="42"/>
      <c r="E173" s="34">
        <f>E9+E140</f>
        <v>70.392</v>
      </c>
      <c r="F173" s="42"/>
      <c r="G173" s="34">
        <f>G9+G140</f>
        <v>181.375</v>
      </c>
      <c r="H173" s="42"/>
      <c r="I173" s="34">
        <f>I9+I140</f>
        <v>294.488</v>
      </c>
      <c r="J173" s="42"/>
      <c r="K173" s="34">
        <f>K9+K140</f>
        <v>698.772</v>
      </c>
      <c r="L173" s="42"/>
      <c r="M173" s="34">
        <f>M9+M140</f>
        <v>998.842</v>
      </c>
      <c r="N173" s="42"/>
      <c r="O173" s="34">
        <f>O9+O140</f>
        <v>1805.336</v>
      </c>
      <c r="P173" s="42"/>
      <c r="Q173" s="34">
        <f>Q9+Q140</f>
        <v>614.796</v>
      </c>
      <c r="R173" s="42"/>
      <c r="S173" s="34">
        <f>S9+S140</f>
        <v>758.982</v>
      </c>
      <c r="T173" s="42"/>
      <c r="U173" s="34">
        <f>U9+U140</f>
        <v>-191.381</v>
      </c>
      <c r="V173" s="42"/>
      <c r="W173" s="34">
        <f>W9+W140</f>
        <v>218.91</v>
      </c>
      <c r="X173" s="76"/>
      <c r="Y173" s="34">
        <f>Y9+Y140</f>
        <v>946.976</v>
      </c>
      <c r="Z173" s="76"/>
      <c r="AA173" s="34">
        <f>AA9+AA140</f>
        <v>1588.706</v>
      </c>
      <c r="AB173" s="76"/>
      <c r="AC173" s="34">
        <f>AC9+AC140</f>
        <v>609.956</v>
      </c>
      <c r="AD173" s="76"/>
      <c r="AE173" s="34">
        <f>AE9+AE140</f>
        <v>1364.752</v>
      </c>
      <c r="AF173" s="76"/>
    </row>
    <row r="174" ht="15.75" customHeight="1">
      <c r="B174" s="18" t="s">
        <v>321</v>
      </c>
      <c r="C174" s="18" t="s">
        <v>322</v>
      </c>
      <c r="D174" s="42"/>
      <c r="E174" s="77">
        <f>E173/E5</f>
        <v>0.01893836771</v>
      </c>
      <c r="F174" s="42"/>
      <c r="G174" s="77">
        <f>G173/G5</f>
        <v>0.02471553459</v>
      </c>
      <c r="H174" s="42"/>
      <c r="I174" s="77">
        <f>I173/I5</f>
        <v>0.08466381203</v>
      </c>
      <c r="J174" s="42"/>
      <c r="K174" s="77">
        <f>K173/K5</f>
        <v>0.09492034888</v>
      </c>
      <c r="L174" s="42"/>
      <c r="M174" s="77">
        <f>M173/M5</f>
        <v>0.1976191729</v>
      </c>
      <c r="N174" s="42"/>
      <c r="O174" s="77">
        <f>O173/O5</f>
        <v>0.1727677418</v>
      </c>
      <c r="P174" s="42"/>
      <c r="Q174" s="77">
        <f>Q173/Q5</f>
        <v>0.1124031298</v>
      </c>
      <c r="R174" s="42"/>
      <c r="S174" s="77">
        <f>S173/S5</f>
        <v>0.07567737342</v>
      </c>
      <c r="T174" s="42"/>
      <c r="U174" s="77">
        <f>U173/U5</f>
        <v>-0.0442374432</v>
      </c>
      <c r="V174" s="42"/>
      <c r="W174" s="77">
        <f>W173/W5</f>
        <v>0.02340233446</v>
      </c>
      <c r="X174" s="76"/>
      <c r="Y174" s="77">
        <f>Y173/Y5</f>
        <v>0.1681198364</v>
      </c>
      <c r="Z174" s="76"/>
      <c r="AA174" s="77">
        <f>AA173/AA5</f>
        <v>0.1422034969</v>
      </c>
      <c r="AB174" s="76"/>
      <c r="AC174" s="77">
        <f>AC173/AC5</f>
        <v>0.107131748</v>
      </c>
      <c r="AD174" s="76"/>
      <c r="AE174" s="77">
        <f>AE173/AE5</f>
        <v>0.1131693431</v>
      </c>
      <c r="AF174" s="76"/>
    </row>
    <row r="175" ht="15.75" customHeight="1">
      <c r="B175" s="47" t="s">
        <v>323</v>
      </c>
      <c r="C175" s="18" t="s">
        <v>324</v>
      </c>
      <c r="D175" s="77" t="str">
        <f>(D5-(#REF!-#REF!))/(#REF!-#REF!)</f>
        <v>#REF!</v>
      </c>
      <c r="E175" s="77">
        <f>(E5-D5-D5)/D5</f>
        <v>0.08907033001</v>
      </c>
      <c r="F175" s="77">
        <f t="shared" ref="F175:G175" si="28">(F5-E5-(E5-D5))/(E5-D5)</f>
        <v>0.006329711661</v>
      </c>
      <c r="G175" s="77">
        <f t="shared" si="28"/>
        <v>-0.1427219747</v>
      </c>
      <c r="H175" s="77">
        <f>(H5-(G5-F5))/(G5-F5)</f>
        <v>-0.00658510658</v>
      </c>
      <c r="I175" s="77">
        <f>(I5-H5-H5)/H5</f>
        <v>0.09456337094</v>
      </c>
      <c r="J175" s="77">
        <f t="shared" ref="J175:K175" si="29">(J5-I5-(I5-H5))/(I5-H5)</f>
        <v>-0.03202875755</v>
      </c>
      <c r="K175" s="77">
        <f t="shared" si="29"/>
        <v>0.2071219538</v>
      </c>
      <c r="L175" s="77">
        <f>(L5-(K5-J5))/(K5-J5)</f>
        <v>0.2185891508</v>
      </c>
      <c r="M175" s="77">
        <f>(M5-L5-L5)/L5</f>
        <v>-0.04710174326</v>
      </c>
      <c r="N175" s="77">
        <f t="shared" ref="N175:O175" si="30">(N5-M5-(M5-L5))/(M5-L5)</f>
        <v>0.1384332237</v>
      </c>
      <c r="O175" s="77">
        <f t="shared" si="30"/>
        <v>-0.07841838979</v>
      </c>
      <c r="P175" s="77">
        <f>(P5-(O5-N5))/(O5-N5)</f>
        <v>0.09231319812</v>
      </c>
      <c r="Q175" s="77">
        <f>(Q5-P5-P5)/P5</f>
        <v>-0.06478396735</v>
      </c>
      <c r="R175" s="77">
        <f t="shared" ref="R175:S175" si="31">(R5-Q5-(Q5-P5))/(Q5-P5)</f>
        <v>-0.1360407017</v>
      </c>
      <c r="S175" s="77">
        <f t="shared" si="31"/>
        <v>-0.003359105009</v>
      </c>
      <c r="T175" s="77">
        <f>(T5-(S5-R5))/(S5-R5)</f>
        <v>-0.1796128513</v>
      </c>
      <c r="U175" s="77">
        <f>(U5-T5-T5)/T5</f>
        <v>0.3169829995</v>
      </c>
      <c r="V175" s="77">
        <f t="shared" ref="V175:W175" si="32">(V5-U5-(U5-T5))/(U5-T5)</f>
        <v>-0.05706976251</v>
      </c>
      <c r="W175" s="77">
        <f t="shared" si="32"/>
        <v>0.168439207</v>
      </c>
      <c r="X175" s="77">
        <f>(X5-(W5-V5))/(W5-V5)</f>
        <v>-0.05290323914</v>
      </c>
      <c r="Y175" s="77">
        <f>(Y5-X5-X5)/X5</f>
        <v>0.1951987928</v>
      </c>
      <c r="Z175" s="77">
        <f t="shared" ref="Z175:AA175" si="33">(Z5-Y5-(Y5-X5))/(Y5-X5)</f>
        <v>-0.128039726</v>
      </c>
      <c r="AA175" s="77">
        <f t="shared" si="33"/>
        <v>0.07144371652</v>
      </c>
      <c r="AB175" s="77">
        <f>(AB5-(AA5-Z5))/(AA5-Z5)</f>
        <v>-0.05976511797</v>
      </c>
      <c r="AC175" s="77">
        <f>(AC5-AB5-AB5)/AB5</f>
        <v>0.1134481216</v>
      </c>
      <c r="AD175" s="77">
        <f t="shared" ref="AD175:AE175" si="34">(AD5-AC5-(AC5-AB5))/(AC5-AB5)</f>
        <v>0.05731492002</v>
      </c>
      <c r="AE175" s="77">
        <f t="shared" si="34"/>
        <v>0.007217432322</v>
      </c>
      <c r="AF175" s="77">
        <f>(AF5-(AE5-AD5))/(AE5-AD5)</f>
        <v>0.01650493461</v>
      </c>
    </row>
    <row r="176" ht="15.75" customHeight="1">
      <c r="B176" s="47" t="s">
        <v>325</v>
      </c>
      <c r="C176" s="18" t="s">
        <v>326</v>
      </c>
      <c r="D176" s="77">
        <f t="shared" ref="D176:AF176" si="35">D7/D5</f>
        <v>0.3149377365</v>
      </c>
      <c r="E176" s="77">
        <f t="shared" si="35"/>
        <v>0.3089494764</v>
      </c>
      <c r="F176" s="77">
        <f t="shared" si="35"/>
        <v>0.3067026114</v>
      </c>
      <c r="G176" s="77">
        <f t="shared" si="35"/>
        <v>0.3038058721</v>
      </c>
      <c r="H176" s="77">
        <f t="shared" si="35"/>
        <v>0.3687716144</v>
      </c>
      <c r="I176" s="77">
        <f t="shared" si="35"/>
        <v>0.364493569</v>
      </c>
      <c r="J176" s="77">
        <f t="shared" si="35"/>
        <v>0.3738681041</v>
      </c>
      <c r="K176" s="77">
        <f t="shared" si="35"/>
        <v>0.3653104657</v>
      </c>
      <c r="L176" s="77">
        <f t="shared" si="35"/>
        <v>0.4528766196</v>
      </c>
      <c r="M176" s="77">
        <f t="shared" si="35"/>
        <v>0.4477274949</v>
      </c>
      <c r="N176" s="77">
        <f t="shared" si="35"/>
        <v>0.4551197573</v>
      </c>
      <c r="O176" s="77">
        <f t="shared" si="35"/>
        <v>0.4353021968</v>
      </c>
      <c r="P176" s="77">
        <f t="shared" si="35"/>
        <v>0.344708265</v>
      </c>
      <c r="Q176" s="77">
        <f t="shared" si="35"/>
        <v>0.3755970998</v>
      </c>
      <c r="R176" s="77">
        <f t="shared" si="35"/>
        <v>0.3549523442</v>
      </c>
      <c r="S176" s="77">
        <f t="shared" si="35"/>
        <v>0.3454362171</v>
      </c>
      <c r="T176" s="77">
        <f t="shared" si="35"/>
        <v>0.2195520622</v>
      </c>
      <c r="U176" s="77">
        <f t="shared" si="35"/>
        <v>0.2334963393</v>
      </c>
      <c r="V176" s="77">
        <f t="shared" si="35"/>
        <v>0.2759679262</v>
      </c>
      <c r="W176" s="77">
        <f t="shared" si="35"/>
        <v>0.2755343458</v>
      </c>
      <c r="X176" s="77">
        <f t="shared" si="35"/>
        <v>0.4143050222</v>
      </c>
      <c r="Y176" s="77">
        <f t="shared" si="35"/>
        <v>0.3962191429</v>
      </c>
      <c r="Z176" s="77">
        <f t="shared" si="35"/>
        <v>0.3952151934</v>
      </c>
      <c r="AA176" s="77">
        <f t="shared" si="35"/>
        <v>0.3911238393</v>
      </c>
      <c r="AB176" s="77">
        <f t="shared" si="35"/>
        <v>0.3862573289</v>
      </c>
      <c r="AC176" s="77">
        <f t="shared" si="35"/>
        <v>0.3870273063</v>
      </c>
      <c r="AD176" s="77">
        <f t="shared" si="35"/>
        <v>0.3882265778</v>
      </c>
      <c r="AE176" s="77">
        <f t="shared" si="35"/>
        <v>0.3881541496</v>
      </c>
      <c r="AF176" s="77">
        <f t="shared" si="35"/>
        <v>0.442291755</v>
      </c>
    </row>
    <row r="177" ht="15.75" customHeight="1">
      <c r="B177" s="47" t="s">
        <v>327</v>
      </c>
      <c r="C177" s="18" t="s">
        <v>328</v>
      </c>
      <c r="D177" s="77">
        <f t="shared" ref="D177:AF177" si="36">D9/D5</f>
        <v>-0.04260987448</v>
      </c>
      <c r="E177" s="77">
        <f t="shared" si="36"/>
        <v>-0.02478625327</v>
      </c>
      <c r="F177" s="77">
        <f t="shared" si="36"/>
        <v>-0.01884397525</v>
      </c>
      <c r="G177" s="77">
        <f t="shared" si="36"/>
        <v>-0.02330107698</v>
      </c>
      <c r="H177" s="77">
        <f t="shared" si="36"/>
        <v>0.0002041377948</v>
      </c>
      <c r="I177" s="77">
        <f t="shared" si="36"/>
        <v>0.03657165725</v>
      </c>
      <c r="J177" s="77">
        <f t="shared" si="36"/>
        <v>0.04885731234</v>
      </c>
      <c r="K177" s="77">
        <f t="shared" si="36"/>
        <v>0.04881394391</v>
      </c>
      <c r="L177" s="77">
        <f t="shared" si="36"/>
        <v>0.1854245246</v>
      </c>
      <c r="M177" s="77">
        <f t="shared" si="36"/>
        <v>0.1661969089</v>
      </c>
      <c r="N177" s="77">
        <f t="shared" si="36"/>
        <v>0.1723631437</v>
      </c>
      <c r="O177" s="77">
        <f t="shared" si="36"/>
        <v>0.1404015906</v>
      </c>
      <c r="P177" s="77">
        <f t="shared" si="36"/>
        <v>0.02209754551</v>
      </c>
      <c r="Q177" s="77">
        <f t="shared" si="36"/>
        <v>0.06539388979</v>
      </c>
      <c r="R177" s="77">
        <f t="shared" si="36"/>
        <v>0.03223440313</v>
      </c>
      <c r="S177" s="77">
        <f t="shared" si="36"/>
        <v>0.02123623267</v>
      </c>
      <c r="T177" s="77">
        <f t="shared" si="36"/>
        <v>-0.1800636147</v>
      </c>
      <c r="U177" s="77">
        <f t="shared" si="36"/>
        <v>-0.1178196588</v>
      </c>
      <c r="V177" s="77">
        <f t="shared" si="36"/>
        <v>-0.06964921215</v>
      </c>
      <c r="W177" s="77">
        <f t="shared" si="36"/>
        <v>-0.04728039131</v>
      </c>
      <c r="X177" s="77">
        <f t="shared" si="36"/>
        <v>0.1118413617</v>
      </c>
      <c r="Y177" s="77">
        <f t="shared" si="36"/>
        <v>0.1134452409</v>
      </c>
      <c r="Z177" s="77">
        <f t="shared" si="36"/>
        <v>0.1007790292</v>
      </c>
      <c r="AA177" s="77">
        <f t="shared" si="36"/>
        <v>0.08433780341</v>
      </c>
      <c r="AB177" s="77">
        <f t="shared" si="36"/>
        <v>0.03125899007</v>
      </c>
      <c r="AC177" s="77">
        <f t="shared" si="36"/>
        <v>0.04137269907</v>
      </c>
      <c r="AD177" s="77">
        <f t="shared" si="36"/>
        <v>0.04837134254</v>
      </c>
      <c r="AE177" s="77">
        <f t="shared" si="36"/>
        <v>0.0480461722</v>
      </c>
      <c r="AF177" s="77">
        <f t="shared" si="36"/>
        <v>0.1149884158</v>
      </c>
    </row>
    <row r="178" ht="15.75" customHeight="1">
      <c r="B178" s="47" t="s">
        <v>329</v>
      </c>
      <c r="C178" s="18" t="s">
        <v>330</v>
      </c>
      <c r="D178" s="77">
        <f t="shared" ref="D178:AF178" si="37">D23/D5</f>
        <v>-0.04764524969</v>
      </c>
      <c r="E178" s="77">
        <f t="shared" si="37"/>
        <v>-0.0276566568</v>
      </c>
      <c r="F178" s="77">
        <f t="shared" si="37"/>
        <v>-0.02101872804</v>
      </c>
      <c r="G178" s="77">
        <f t="shared" si="37"/>
        <v>-0.02257695099</v>
      </c>
      <c r="H178" s="77">
        <f t="shared" si="37"/>
        <v>-0.01519893198</v>
      </c>
      <c r="I178" s="77">
        <f t="shared" si="37"/>
        <v>0.008866344174</v>
      </c>
      <c r="J178" s="77">
        <f t="shared" si="37"/>
        <v>0.02348875469</v>
      </c>
      <c r="K178" s="77">
        <f t="shared" si="37"/>
        <v>0.04092986004</v>
      </c>
      <c r="L178" s="77">
        <f t="shared" si="37"/>
        <v>0.174886463</v>
      </c>
      <c r="M178" s="77">
        <f t="shared" si="37"/>
        <v>0.1565500246</v>
      </c>
      <c r="N178" s="77">
        <f t="shared" si="37"/>
        <v>0.1732426883</v>
      </c>
      <c r="O178" s="77">
        <f t="shared" si="37"/>
        <v>0.1543873356</v>
      </c>
      <c r="P178" s="77">
        <f t="shared" si="37"/>
        <v>0.1172480798</v>
      </c>
      <c r="Q178" s="77">
        <f t="shared" si="37"/>
        <v>0.1326773272</v>
      </c>
      <c r="R178" s="77">
        <f t="shared" si="37"/>
        <v>0.06297690749</v>
      </c>
      <c r="S178" s="77">
        <f t="shared" si="37"/>
        <v>0.04250925799</v>
      </c>
      <c r="T178" s="77">
        <f t="shared" si="37"/>
        <v>-0.1239067063</v>
      </c>
      <c r="U178" s="77">
        <f t="shared" si="37"/>
        <v>-0.08540315314</v>
      </c>
      <c r="V178" s="77">
        <f t="shared" si="37"/>
        <v>-0.04852693663</v>
      </c>
      <c r="W178" s="77">
        <f t="shared" si="37"/>
        <v>-0.01989171703</v>
      </c>
      <c r="X178" s="77">
        <f t="shared" si="37"/>
        <v>0.1489884011</v>
      </c>
      <c r="Y178" s="77">
        <f t="shared" si="37"/>
        <v>0.07876036972</v>
      </c>
      <c r="Z178" s="77">
        <f t="shared" si="37"/>
        <v>0.1082102215</v>
      </c>
      <c r="AA178" s="77">
        <f t="shared" si="37"/>
        <v>0.07656609435</v>
      </c>
      <c r="AB178" s="77">
        <f t="shared" si="37"/>
        <v>0.007387678665</v>
      </c>
      <c r="AC178" s="77">
        <f t="shared" si="37"/>
        <v>0.03409898247</v>
      </c>
      <c r="AD178" s="77">
        <f t="shared" si="37"/>
        <v>0.04757235786</v>
      </c>
      <c r="AE178" s="77">
        <f t="shared" si="37"/>
        <v>0.05090394787</v>
      </c>
      <c r="AF178" s="77">
        <f t="shared" si="37"/>
        <v>0.1258651948</v>
      </c>
    </row>
    <row r="179" ht="15.75" customHeight="1">
      <c r="B179" s="47" t="s">
        <v>331</v>
      </c>
      <c r="C179" s="18" t="s">
        <v>332</v>
      </c>
      <c r="D179" s="77">
        <f t="shared" ref="D179:AF179" si="38">D39/D5</f>
        <v>-0.05143569176</v>
      </c>
      <c r="E179" s="77">
        <f t="shared" si="38"/>
        <v>-0.03685868247</v>
      </c>
      <c r="F179" s="77">
        <f t="shared" si="38"/>
        <v>-0.03470887094</v>
      </c>
      <c r="G179" s="77">
        <f t="shared" si="38"/>
        <v>-0.01072575847</v>
      </c>
      <c r="H179" s="77">
        <f t="shared" si="38"/>
        <v>-0.0362594489</v>
      </c>
      <c r="I179" s="77">
        <f t="shared" si="38"/>
        <v>0.005732361754</v>
      </c>
      <c r="J179" s="77">
        <f t="shared" si="38"/>
        <v>-0.0107241938</v>
      </c>
      <c r="K179" s="77">
        <f t="shared" si="38"/>
        <v>0.01183386861</v>
      </c>
      <c r="L179" s="77">
        <f t="shared" si="38"/>
        <v>0.1422456728</v>
      </c>
      <c r="M179" s="77">
        <f t="shared" si="38"/>
        <v>0.1291051045</v>
      </c>
      <c r="N179" s="77">
        <f t="shared" si="38"/>
        <v>0.1401000735</v>
      </c>
      <c r="O179" s="77">
        <f t="shared" si="38"/>
        <v>0.1483560405</v>
      </c>
      <c r="P179" s="77">
        <f t="shared" si="38"/>
        <v>0.1039807071</v>
      </c>
      <c r="Q179" s="77">
        <f t="shared" si="38"/>
        <v>0.1076842885</v>
      </c>
      <c r="R179" s="77">
        <f t="shared" si="38"/>
        <v>0.02399445804</v>
      </c>
      <c r="S179" s="77">
        <f t="shared" si="38"/>
        <v>0.004516121956</v>
      </c>
      <c r="T179" s="77">
        <f t="shared" si="38"/>
        <v>-0.09397385039</v>
      </c>
      <c r="U179" s="77">
        <f t="shared" si="38"/>
        <v>-0.09157227715</v>
      </c>
      <c r="V179" s="77">
        <f t="shared" si="38"/>
        <v>-0.0523936452</v>
      </c>
      <c r="W179" s="77">
        <f t="shared" si="38"/>
        <v>-0.04368724407</v>
      </c>
      <c r="X179" s="77">
        <f t="shared" si="38"/>
        <v>0.1579761475</v>
      </c>
      <c r="Y179" s="77">
        <f t="shared" si="38"/>
        <v>0.0813642516</v>
      </c>
      <c r="Z179" s="77">
        <f t="shared" si="38"/>
        <v>0.09644635403</v>
      </c>
      <c r="AA179" s="77">
        <f t="shared" si="38"/>
        <v>0.08162129455</v>
      </c>
      <c r="AB179" s="77">
        <f t="shared" si="38"/>
        <v>-0.01343939835</v>
      </c>
      <c r="AC179" s="77">
        <f t="shared" si="38"/>
        <v>0.04671368977</v>
      </c>
      <c r="AD179" s="77">
        <f t="shared" si="38"/>
        <v>0.04867760308</v>
      </c>
      <c r="AE179" s="77">
        <f t="shared" si="38"/>
        <v>0.04192977101</v>
      </c>
      <c r="AF179" s="77">
        <f t="shared" si="38"/>
        <v>0.07599640418</v>
      </c>
    </row>
    <row r="180" ht="15.75" customHeight="1">
      <c r="B180" s="47" t="s">
        <v>333</v>
      </c>
      <c r="C180" s="18" t="s">
        <v>334</v>
      </c>
      <c r="D180" s="77">
        <f t="shared" ref="D180:AF180" si="39">D8/D5</f>
        <v>0.357547611</v>
      </c>
      <c r="E180" s="77">
        <f t="shared" si="39"/>
        <v>0.3337359987</v>
      </c>
      <c r="F180" s="77">
        <f t="shared" si="39"/>
        <v>0.3255465866</v>
      </c>
      <c r="G180" s="77">
        <f t="shared" si="39"/>
        <v>0.3271069491</v>
      </c>
      <c r="H180" s="77">
        <f t="shared" si="39"/>
        <v>0.3685674766</v>
      </c>
      <c r="I180" s="77">
        <f t="shared" si="39"/>
        <v>0.3279219118</v>
      </c>
      <c r="J180" s="77">
        <f t="shared" si="39"/>
        <v>0.3250106009</v>
      </c>
      <c r="K180" s="77">
        <f t="shared" si="39"/>
        <v>0.3164963859</v>
      </c>
      <c r="L180" s="77">
        <f t="shared" si="39"/>
        <v>0.2674517086</v>
      </c>
      <c r="M180" s="77">
        <f t="shared" si="39"/>
        <v>0.281530586</v>
      </c>
      <c r="N180" s="77">
        <f t="shared" si="39"/>
        <v>0.2827566137</v>
      </c>
      <c r="O180" s="77">
        <f t="shared" si="39"/>
        <v>0.2949005105</v>
      </c>
      <c r="P180" s="77">
        <f t="shared" si="39"/>
        <v>0.3226107195</v>
      </c>
      <c r="Q180" s="77">
        <f t="shared" si="39"/>
        <v>0.3102030272</v>
      </c>
      <c r="R180" s="77">
        <f t="shared" si="39"/>
        <v>0.3227179411</v>
      </c>
      <c r="S180" s="77">
        <f t="shared" si="39"/>
        <v>0.3241999844</v>
      </c>
      <c r="T180" s="77">
        <f t="shared" si="39"/>
        <v>0.3996162125</v>
      </c>
      <c r="U180" s="77">
        <f t="shared" si="39"/>
        <v>0.3513159981</v>
      </c>
      <c r="V180" s="77">
        <f t="shared" si="39"/>
        <v>0.3456171384</v>
      </c>
      <c r="W180" s="77">
        <f t="shared" si="39"/>
        <v>0.3228147371</v>
      </c>
      <c r="X180" s="77">
        <f t="shared" si="39"/>
        <v>0.3024636605</v>
      </c>
      <c r="Y180" s="77">
        <f t="shared" si="39"/>
        <v>0.282773902</v>
      </c>
      <c r="Z180" s="77">
        <f t="shared" si="39"/>
        <v>0.2944360438</v>
      </c>
      <c r="AA180" s="77">
        <f t="shared" si="39"/>
        <v>0.3067859464</v>
      </c>
      <c r="AB180" s="77">
        <f t="shared" si="39"/>
        <v>0.3549979677</v>
      </c>
      <c r="AC180" s="77">
        <f t="shared" si="39"/>
        <v>0.3456546073</v>
      </c>
      <c r="AD180" s="77">
        <f t="shared" si="39"/>
        <v>0.3398551224</v>
      </c>
      <c r="AE180" s="77">
        <f t="shared" si="39"/>
        <v>0.3401079774</v>
      </c>
      <c r="AF180" s="77">
        <f t="shared" si="39"/>
        <v>0.3273033392</v>
      </c>
    </row>
    <row r="181" ht="15.75" customHeight="1">
      <c r="A181" s="47"/>
      <c r="B181" s="18" t="s">
        <v>335</v>
      </c>
      <c r="C181" s="18" t="s">
        <v>336</v>
      </c>
      <c r="D181" s="77">
        <f>D39*4/D102</f>
        <v>-0.03107213376</v>
      </c>
      <c r="E181" s="77">
        <f>E39*2/E102</f>
        <v>-0.02402868218</v>
      </c>
      <c r="F181" s="77">
        <f>(F39/3*4)/F102</f>
        <v>-0.02440409479</v>
      </c>
      <c r="G181" s="77">
        <f>G39/G102</f>
        <v>-0.007133563056</v>
      </c>
      <c r="H181" s="77">
        <f>H39*4/H102</f>
        <v>-0.02318076213</v>
      </c>
      <c r="I181" s="77">
        <f>I39*2/I102</f>
        <v>0.003951764649</v>
      </c>
      <c r="J181" s="77">
        <f>(J39/3*4)/J102</f>
        <v>-0.006849646026</v>
      </c>
      <c r="K181" s="77">
        <f>K39/K102</f>
        <v>0.007708887108</v>
      </c>
      <c r="L181" s="77">
        <f>L39*4/L102</f>
        <v>0.1282224577</v>
      </c>
      <c r="M181" s="77">
        <f>M39*2/M102</f>
        <v>0.1107568932</v>
      </c>
      <c r="N181" s="77">
        <f>(N39/3*4)/N102</f>
        <v>0.1099700225</v>
      </c>
      <c r="O181" s="77">
        <f>O39/O102</f>
        <v>0.1061332112</v>
      </c>
      <c r="P181" s="77">
        <f>P39*4/P102</f>
        <v>0.07310519531</v>
      </c>
      <c r="Q181" s="77">
        <f>Q39*2/Q102</f>
        <v>0.07227120038</v>
      </c>
      <c r="R181" s="77">
        <f>(R39/3*4)/R102</f>
        <v>0.01562721916</v>
      </c>
      <c r="S181" s="77">
        <f>S39/S102</f>
        <v>0.002796679896</v>
      </c>
      <c r="T181" s="77">
        <f>T39*4/T102</f>
        <v>-0.043903626</v>
      </c>
      <c r="U181" s="77">
        <f>U39*2/U102</f>
        <v>-0.0504889821</v>
      </c>
      <c r="V181" s="77">
        <f>(V39/3*4)/V102</f>
        <v>-0.02874356047</v>
      </c>
      <c r="W181" s="77">
        <f>W39/W102</f>
        <v>-0.02557732506</v>
      </c>
      <c r="X181" s="77">
        <f>X39*4/X102</f>
        <v>0.09784016763</v>
      </c>
      <c r="Y181" s="77">
        <f>Y39*2/Y102</f>
        <v>0.05837150278</v>
      </c>
      <c r="Z181" s="77">
        <f>(Z39/3*4)/Z102</f>
        <v>0.06516650424</v>
      </c>
      <c r="AA181" s="77">
        <f>AA39/AA102</f>
        <v>0.05723819875</v>
      </c>
      <c r="AB181" s="77">
        <f>AB39*4/AB102</f>
        <v>-0.00887281057</v>
      </c>
      <c r="AC181" s="77">
        <f>AC39*2/AC102</f>
        <v>0.03077270895</v>
      </c>
      <c r="AD181" s="77">
        <f>(AD39/3*4)/AD102</f>
        <v>0.03316024041</v>
      </c>
      <c r="AE181" s="77">
        <f>AE39/AE102</f>
        <v>0.02798385853</v>
      </c>
      <c r="AF181" s="77">
        <f>AF39*4/AF102</f>
        <v>0.05413693968</v>
      </c>
      <c r="AG181" s="47"/>
      <c r="AH181" s="47"/>
      <c r="AI181" s="47"/>
    </row>
    <row r="182" ht="15.75" customHeight="1">
      <c r="A182" s="47"/>
      <c r="B182" s="18" t="s">
        <v>337</v>
      </c>
      <c r="C182" s="18" t="s">
        <v>338</v>
      </c>
      <c r="D182" s="77">
        <f>D39*4/D130</f>
        <v>-0.08759654381</v>
      </c>
      <c r="E182" s="77">
        <f>E39*2/E130</f>
        <v>-0.06680743367</v>
      </c>
      <c r="F182" s="77">
        <f>(F39/3*4)/F130</f>
        <v>-0.06403354004</v>
      </c>
      <c r="G182" s="77">
        <f>G39/G130</f>
        <v>-0.01916282571</v>
      </c>
      <c r="H182" s="77">
        <f>H39*4/H130</f>
        <v>-0.05917759322</v>
      </c>
      <c r="I182" s="77">
        <f>I39*2/I130</f>
        <v>0.009469334487</v>
      </c>
      <c r="J182" s="77">
        <f>(J39/3*4)/J130</f>
        <v>-0.01809872668</v>
      </c>
      <c r="K182" s="77">
        <f>K39/K130</f>
        <v>0.01992234318</v>
      </c>
      <c r="L182" s="77">
        <f>L39*4/L130</f>
        <v>0.3111025574</v>
      </c>
      <c r="M182" s="77">
        <f>M39*2/M130</f>
        <v>0.2607694174</v>
      </c>
      <c r="N182" s="77">
        <f>(N39/3*4)/N130</f>
        <v>0.2281514563</v>
      </c>
      <c r="O182" s="77">
        <f>O39/O130</f>
        <v>0.1915944892</v>
      </c>
      <c r="P182" s="77">
        <f>P39*4/P130</f>
        <v>0.1422245366</v>
      </c>
      <c r="Q182" s="77">
        <f>Q39*2/Q130</f>
        <v>0.1372204852</v>
      </c>
      <c r="R182" s="77">
        <f>(R39/3*4)/R130</f>
        <v>0.03055190594</v>
      </c>
      <c r="S182" s="77">
        <f>S39/S130</f>
        <v>0.00566321778</v>
      </c>
      <c r="T182" s="77">
        <f>T39*4/T130</f>
        <v>-0.09162807511</v>
      </c>
      <c r="U182" s="77">
        <f>U39*2/U130</f>
        <v>-0.1058454353</v>
      </c>
      <c r="V182" s="77">
        <f>(V39/3*4)/V130</f>
        <v>-0.06210099858</v>
      </c>
      <c r="W182" s="77">
        <f>W39/W130</f>
        <v>-0.05460423193</v>
      </c>
      <c r="X182" s="77">
        <f>X39*4/X130</f>
        <v>0.2021822689</v>
      </c>
      <c r="Y182" s="77">
        <f>Y39*2/Y130</f>
        <v>0.1137509501</v>
      </c>
      <c r="Z182" s="77">
        <f>(Z39/3*4)/Z130</f>
        <v>0.1264037877</v>
      </c>
      <c r="AA182" s="77">
        <f>AA39/AA130</f>
        <v>0.1077432763</v>
      </c>
      <c r="AB182" s="77">
        <f>AB39*4/AB130</f>
        <v>-0.01768489983</v>
      </c>
      <c r="AC182" s="77">
        <f>AC39*2/AC130</f>
        <v>0.06300887547</v>
      </c>
      <c r="AD182" s="77">
        <f>(AD39/3*4)/AD130</f>
        <v>0.06551569697</v>
      </c>
      <c r="AE182" s="77">
        <f>AE39/AE130</f>
        <v>0.05651718612</v>
      </c>
      <c r="AF182" s="77">
        <f>AF39*4/AF130</f>
        <v>0.1085459337</v>
      </c>
      <c r="AG182" s="47"/>
      <c r="AH182" s="47"/>
      <c r="AI182" s="47"/>
    </row>
    <row r="183" ht="15.75" customHeight="1">
      <c r="A183" s="47"/>
      <c r="B183" s="18" t="s">
        <v>339</v>
      </c>
      <c r="C183" s="18" t="s">
        <v>340</v>
      </c>
      <c r="D183" s="78">
        <f>D5*4/D102</f>
        <v>0.6040967411</v>
      </c>
      <c r="E183" s="78">
        <f>E5*2/E102</f>
        <v>0.6519137574</v>
      </c>
      <c r="F183" s="78">
        <f>(F5/3*4)/F102</f>
        <v>0.7031082869</v>
      </c>
      <c r="G183" s="78">
        <f>G5/G102</f>
        <v>0.6650870495</v>
      </c>
      <c r="H183" s="78">
        <f>H5*4/H102</f>
        <v>0.63930266</v>
      </c>
      <c r="I183" s="78">
        <f>I5*2/I102</f>
        <v>0.689378099</v>
      </c>
      <c r="J183" s="78">
        <f>(J5/3*4)/J102</f>
        <v>0.6387096458</v>
      </c>
      <c r="K183" s="78">
        <f>K5/K102</f>
        <v>0.6514257818</v>
      </c>
      <c r="L183" s="78">
        <f>L5*4/L102</f>
        <v>0.9014155244</v>
      </c>
      <c r="M183" s="78">
        <f>M5*2/M102</f>
        <v>0.8578815966</v>
      </c>
      <c r="N183" s="78">
        <f>(N5/3*4)/N102</f>
        <v>0.7849390779</v>
      </c>
      <c r="O183" s="78">
        <f>O5/O102</f>
        <v>0.7153952807</v>
      </c>
      <c r="P183" s="78">
        <f>P5*4/P102</f>
        <v>0.7030649946</v>
      </c>
      <c r="Q183" s="78">
        <f>Q5*2/Q102</f>
        <v>0.6711396936</v>
      </c>
      <c r="R183" s="78">
        <f>(R5/3*4)/R102</f>
        <v>0.6512845232</v>
      </c>
      <c r="S183" s="78">
        <f>S5/S102</f>
        <v>0.6192658044</v>
      </c>
      <c r="T183" s="78">
        <f>T5*4/T102</f>
        <v>0.4671898174</v>
      </c>
      <c r="U183" s="78">
        <f>U5*2/U102</f>
        <v>0.5513566297</v>
      </c>
      <c r="V183" s="78">
        <f>(V5/3*4)/V102</f>
        <v>0.5486077627</v>
      </c>
      <c r="W183" s="78">
        <f>W5/W102</f>
        <v>0.5854643755</v>
      </c>
      <c r="X183" s="78">
        <f>X5*4/X102</f>
        <v>0.6193350652</v>
      </c>
      <c r="Y183" s="78">
        <f>Y5*2/Y102</f>
        <v>0.7174096932</v>
      </c>
      <c r="Z183" s="78">
        <f>(Z5/3*4)/Z102</f>
        <v>0.6756761818</v>
      </c>
      <c r="AA183" s="78">
        <f>AA5/AA102</f>
        <v>0.70126551</v>
      </c>
      <c r="AB183" s="78">
        <f>AB5*4/AB102</f>
        <v>0.6602089124</v>
      </c>
      <c r="AC183" s="78">
        <f>AC5*2/AC102</f>
        <v>0.6587514089</v>
      </c>
      <c r="AD183" s="78">
        <f>(AD5/3*4)/AD102</f>
        <v>0.6812217182</v>
      </c>
      <c r="AE183" s="78">
        <f>AE5/AE102</f>
        <v>0.6673983153</v>
      </c>
      <c r="AF183" s="78">
        <f>AF5*4/AF102</f>
        <v>0.712361858</v>
      </c>
      <c r="AG183" s="47"/>
      <c r="AH183" s="47"/>
      <c r="AI183" s="47"/>
    </row>
    <row r="184" ht="15.75" customHeight="1">
      <c r="B184" s="18" t="s">
        <v>341</v>
      </c>
      <c r="C184" s="18" t="s">
        <v>342</v>
      </c>
      <c r="D184" s="20">
        <f t="shared" ref="D184:AF184" si="40">D102/D130</f>
        <v>2.819135128</v>
      </c>
      <c r="E184" s="20">
        <f t="shared" si="40"/>
        <v>2.780320334</v>
      </c>
      <c r="F184" s="20">
        <f t="shared" si="40"/>
        <v>2.623885074</v>
      </c>
      <c r="G184" s="20">
        <f t="shared" si="40"/>
        <v>2.686290927</v>
      </c>
      <c r="H184" s="20">
        <f t="shared" si="40"/>
        <v>2.55287522</v>
      </c>
      <c r="I184" s="20">
        <f t="shared" si="40"/>
        <v>2.396229363</v>
      </c>
      <c r="J184" s="20">
        <f t="shared" si="40"/>
        <v>2.642286421</v>
      </c>
      <c r="K184" s="20">
        <f t="shared" si="40"/>
        <v>2.584334535</v>
      </c>
      <c r="L184" s="20">
        <f t="shared" si="40"/>
        <v>2.426271989</v>
      </c>
      <c r="M184" s="20">
        <f t="shared" si="40"/>
        <v>2.35443059</v>
      </c>
      <c r="N184" s="20">
        <f t="shared" si="40"/>
        <v>2.074669543</v>
      </c>
      <c r="O184" s="20">
        <f t="shared" si="40"/>
        <v>1.805226536</v>
      </c>
      <c r="P184" s="20">
        <f t="shared" si="40"/>
        <v>1.945477828</v>
      </c>
      <c r="Q184" s="20">
        <f t="shared" si="40"/>
        <v>1.898688337</v>
      </c>
      <c r="R184" s="20">
        <f t="shared" si="40"/>
        <v>1.955044312</v>
      </c>
      <c r="S184" s="20">
        <f t="shared" si="40"/>
        <v>2.0249789</v>
      </c>
      <c r="T184" s="20">
        <f t="shared" si="40"/>
        <v>2.087027507</v>
      </c>
      <c r="U184" s="20">
        <f t="shared" si="40"/>
        <v>2.096406601</v>
      </c>
      <c r="V184" s="20">
        <f t="shared" si="40"/>
        <v>2.160518654</v>
      </c>
      <c r="W184" s="20">
        <f t="shared" si="40"/>
        <v>2.134868748</v>
      </c>
      <c r="X184" s="20">
        <f t="shared" si="40"/>
        <v>2.066454645</v>
      </c>
      <c r="Y184" s="20">
        <f t="shared" si="40"/>
        <v>1.948741162</v>
      </c>
      <c r="Z184" s="20">
        <f t="shared" si="40"/>
        <v>1.939704902</v>
      </c>
      <c r="AA184" s="20">
        <f t="shared" si="40"/>
        <v>1.882366647</v>
      </c>
      <c r="AB184" s="20">
        <f t="shared" si="40"/>
        <v>1.993156474</v>
      </c>
      <c r="AC184" s="20">
        <f t="shared" si="40"/>
        <v>2.047556995</v>
      </c>
      <c r="AD184" s="20">
        <f t="shared" si="40"/>
        <v>1.975730458</v>
      </c>
      <c r="AE184" s="20">
        <f t="shared" si="40"/>
        <v>2.019635214</v>
      </c>
      <c r="AF184" s="20">
        <f t="shared" si="40"/>
        <v>2.005025299</v>
      </c>
    </row>
    <row r="185" ht="15.75" customHeight="1">
      <c r="B185" s="47" t="s">
        <v>343</v>
      </c>
      <c r="C185" s="18" t="s">
        <v>344</v>
      </c>
      <c r="D185" s="77">
        <f t="shared" ref="D185:AF185" si="41">D80/D113</f>
        <v>2.09197634</v>
      </c>
      <c r="E185" s="77">
        <f t="shared" si="41"/>
        <v>2.014426929</v>
      </c>
      <c r="F185" s="77">
        <f t="shared" si="41"/>
        <v>2.040279024</v>
      </c>
      <c r="G185" s="77">
        <f t="shared" si="41"/>
        <v>1.98245272</v>
      </c>
      <c r="H185" s="77">
        <f t="shared" si="41"/>
        <v>1.942405575</v>
      </c>
      <c r="I185" s="77">
        <f t="shared" si="41"/>
        <v>2.010444024</v>
      </c>
      <c r="J185" s="77">
        <f t="shared" si="41"/>
        <v>2.331711463</v>
      </c>
      <c r="K185" s="77">
        <f t="shared" si="41"/>
        <v>2.343540303</v>
      </c>
      <c r="L185" s="77">
        <f t="shared" si="41"/>
        <v>2.304992204</v>
      </c>
      <c r="M185" s="77">
        <f t="shared" si="41"/>
        <v>2.312709988</v>
      </c>
      <c r="N185" s="77">
        <f t="shared" si="41"/>
        <v>2.430369385</v>
      </c>
      <c r="O185" s="77">
        <f t="shared" si="41"/>
        <v>2.651201115</v>
      </c>
      <c r="P185" s="77">
        <f t="shared" si="41"/>
        <v>2.168785087</v>
      </c>
      <c r="Q185" s="77">
        <f t="shared" si="41"/>
        <v>2.121161013</v>
      </c>
      <c r="R185" s="77">
        <f t="shared" si="41"/>
        <v>1.939008805</v>
      </c>
      <c r="S185" s="77">
        <f t="shared" si="41"/>
        <v>1.783083346</v>
      </c>
      <c r="T185" s="77">
        <f t="shared" si="41"/>
        <v>1.608052279</v>
      </c>
      <c r="U185" s="77">
        <f t="shared" si="41"/>
        <v>1.857034869</v>
      </c>
      <c r="V185" s="77">
        <f t="shared" si="41"/>
        <v>1.85536667</v>
      </c>
      <c r="W185" s="77">
        <f t="shared" si="41"/>
        <v>1.779465594</v>
      </c>
      <c r="X185" s="77">
        <f t="shared" si="41"/>
        <v>1.722763976</v>
      </c>
      <c r="Y185" s="77">
        <f t="shared" si="41"/>
        <v>1.750559307</v>
      </c>
      <c r="Z185" s="77">
        <f t="shared" si="41"/>
        <v>1.645644093</v>
      </c>
      <c r="AA185" s="77">
        <f t="shared" si="41"/>
        <v>1.556468878</v>
      </c>
      <c r="AB185" s="77">
        <f t="shared" si="41"/>
        <v>1.388999309</v>
      </c>
      <c r="AC185" s="77">
        <f t="shared" si="41"/>
        <v>1.460492379</v>
      </c>
      <c r="AD185" s="77">
        <f t="shared" si="41"/>
        <v>1.474316415</v>
      </c>
      <c r="AE185" s="77">
        <f t="shared" si="41"/>
        <v>1.526961404</v>
      </c>
      <c r="AF185" s="77">
        <f t="shared" si="41"/>
        <v>1.494846881</v>
      </c>
    </row>
    <row r="186" ht="15.75" customHeight="1">
      <c r="B186" s="47" t="s">
        <v>345</v>
      </c>
      <c r="C186" s="18" t="s">
        <v>346</v>
      </c>
      <c r="D186" s="77">
        <f t="shared" ref="D186:AF186" si="42">D130/D131</f>
        <v>0.3547187185</v>
      </c>
      <c r="E186" s="77">
        <f t="shared" si="42"/>
        <v>0.359670786</v>
      </c>
      <c r="F186" s="77">
        <f t="shared" si="42"/>
        <v>0.3811142531</v>
      </c>
      <c r="G186" s="77">
        <f t="shared" si="42"/>
        <v>0.3722604987</v>
      </c>
      <c r="H186" s="77">
        <f t="shared" si="42"/>
        <v>0.3917151893</v>
      </c>
      <c r="I186" s="77">
        <f t="shared" si="42"/>
        <v>0.4173223212</v>
      </c>
      <c r="J186" s="77">
        <f t="shared" si="42"/>
        <v>0.3784601064</v>
      </c>
      <c r="K186" s="77">
        <f t="shared" si="42"/>
        <v>0.3869468084</v>
      </c>
      <c r="L186" s="77">
        <f t="shared" si="42"/>
        <v>0.4121549458</v>
      </c>
      <c r="M186" s="77">
        <f t="shared" si="42"/>
        <v>0.4247311449</v>
      </c>
      <c r="N186" s="77">
        <f t="shared" si="42"/>
        <v>0.4820044732</v>
      </c>
      <c r="O186" s="77">
        <f t="shared" si="42"/>
        <v>0.5539470976</v>
      </c>
      <c r="P186" s="77">
        <f t="shared" si="42"/>
        <v>0.5140125401</v>
      </c>
      <c r="Q186" s="77">
        <f t="shared" si="42"/>
        <v>0.5266793821</v>
      </c>
      <c r="R186" s="77">
        <f t="shared" si="42"/>
        <v>0.5114973577</v>
      </c>
      <c r="S186" s="77">
        <f t="shared" si="42"/>
        <v>0.493832306</v>
      </c>
      <c r="T186" s="77">
        <f t="shared" si="42"/>
        <v>0.479150369</v>
      </c>
      <c r="U186" s="77">
        <f t="shared" si="42"/>
        <v>0.4770067026</v>
      </c>
      <c r="V186" s="77">
        <f t="shared" si="42"/>
        <v>0.4628518241</v>
      </c>
      <c r="W186" s="77">
        <f t="shared" si="42"/>
        <v>0.4684128713</v>
      </c>
      <c r="X186" s="77">
        <f t="shared" si="42"/>
        <v>0.4839339003</v>
      </c>
      <c r="Y186" s="77">
        <f t="shared" si="42"/>
        <v>0.5131517494</v>
      </c>
      <c r="Z186" s="77">
        <f t="shared" si="42"/>
        <v>0.5155420863</v>
      </c>
      <c r="AA186" s="77">
        <f t="shared" si="42"/>
        <v>0.5312463986</v>
      </c>
      <c r="AB186" s="77">
        <f t="shared" si="42"/>
        <v>0.5017167559</v>
      </c>
      <c r="AC186" s="77">
        <f t="shared" si="42"/>
        <v>0.4883868935</v>
      </c>
      <c r="AD186" s="77">
        <f t="shared" si="42"/>
        <v>0.5061418287</v>
      </c>
      <c r="AE186" s="77">
        <f t="shared" si="42"/>
        <v>0.4951388932</v>
      </c>
      <c r="AF186" s="77">
        <f t="shared" si="42"/>
        <v>0.4987468514</v>
      </c>
    </row>
    <row r="187" ht="15.75" customHeight="1">
      <c r="B187" s="47" t="s">
        <v>347</v>
      </c>
      <c r="C187" s="18" t="s">
        <v>348</v>
      </c>
      <c r="D187" s="77">
        <f t="shared" ref="D187:AF187" si="43">D101/D130</f>
        <v>0.9273843173</v>
      </c>
      <c r="E187" s="77">
        <f t="shared" si="43"/>
        <v>0.936211092</v>
      </c>
      <c r="F187" s="77">
        <f t="shared" si="43"/>
        <v>0.9530391678</v>
      </c>
      <c r="G187" s="77">
        <f t="shared" si="43"/>
        <v>0.9436896163</v>
      </c>
      <c r="H187" s="77">
        <f t="shared" si="43"/>
        <v>0.9212081707</v>
      </c>
      <c r="I187" s="77">
        <f t="shared" si="43"/>
        <v>0.8960306111</v>
      </c>
      <c r="J187" s="77">
        <f t="shared" si="43"/>
        <v>0.8527224212</v>
      </c>
      <c r="K187" s="77">
        <f t="shared" si="43"/>
        <v>0.8000232801</v>
      </c>
      <c r="L187" s="77">
        <f t="shared" si="43"/>
        <v>0.7360178371</v>
      </c>
      <c r="M187" s="77">
        <f t="shared" si="43"/>
        <v>0.6889865556</v>
      </c>
      <c r="N187" s="77">
        <f t="shared" si="43"/>
        <v>0.5673990756</v>
      </c>
      <c r="O187" s="77">
        <f t="shared" si="43"/>
        <v>0.493738388</v>
      </c>
      <c r="P187" s="77">
        <f t="shared" si="43"/>
        <v>0.85027778</v>
      </c>
      <c r="Q187" s="77">
        <f t="shared" si="43"/>
        <v>0.8353436185</v>
      </c>
      <c r="R187" s="77">
        <f t="shared" si="43"/>
        <v>0.8623771173</v>
      </c>
      <c r="S187" s="77">
        <f t="shared" si="43"/>
        <v>0.8956128911</v>
      </c>
      <c r="T187" s="77">
        <f t="shared" si="43"/>
        <v>0.9409742108</v>
      </c>
      <c r="U187" s="77">
        <f t="shared" si="43"/>
        <v>0.9579388351</v>
      </c>
      <c r="V187" s="77">
        <f t="shared" si="43"/>
        <v>0.9599012062</v>
      </c>
      <c r="W187" s="77">
        <f t="shared" si="43"/>
        <v>0.9625809241</v>
      </c>
      <c r="X187" s="77">
        <f t="shared" si="43"/>
        <v>0.902717393</v>
      </c>
      <c r="Y187" s="77">
        <f t="shared" si="43"/>
        <v>0.9073949262</v>
      </c>
      <c r="Z187" s="77">
        <f t="shared" si="43"/>
        <v>0.8836613108</v>
      </c>
      <c r="AA187" s="77">
        <f t="shared" si="43"/>
        <v>0.882129982</v>
      </c>
      <c r="AB187" s="77">
        <f t="shared" si="43"/>
        <v>0.9108631958</v>
      </c>
      <c r="AC187" s="77">
        <f t="shared" si="43"/>
        <v>0.8911753934</v>
      </c>
      <c r="AD187" s="77">
        <f t="shared" si="43"/>
        <v>0.8642870319</v>
      </c>
      <c r="AE187" s="77">
        <f t="shared" si="43"/>
        <v>0.8584611921</v>
      </c>
      <c r="AF187" s="77">
        <f t="shared" si="43"/>
        <v>0.8424600939</v>
      </c>
    </row>
    <row r="188" ht="15.75" customHeight="1">
      <c r="B188" s="47" t="s">
        <v>349</v>
      </c>
      <c r="C188" s="18" t="s">
        <v>350</v>
      </c>
      <c r="D188" s="77">
        <f t="shared" ref="D188:AF188" si="44">D101/(D119+D130)</f>
        <v>0.4843128769</v>
      </c>
      <c r="E188" s="77">
        <f t="shared" si="44"/>
        <v>0.5020253099</v>
      </c>
      <c r="F188" s="77">
        <f t="shared" si="44"/>
        <v>0.5280129962</v>
      </c>
      <c r="G188" s="77">
        <f t="shared" si="44"/>
        <v>0.5221609831</v>
      </c>
      <c r="H188" s="77">
        <f t="shared" si="44"/>
        <v>0.5378218582</v>
      </c>
      <c r="I188" s="77">
        <f t="shared" si="44"/>
        <v>0.5430403133</v>
      </c>
      <c r="J188" s="77">
        <f t="shared" si="44"/>
        <v>0.4548347816</v>
      </c>
      <c r="K188" s="77">
        <f t="shared" si="44"/>
        <v>0.4388596109</v>
      </c>
      <c r="L188" s="77">
        <f t="shared" si="44"/>
        <v>0.4347495132</v>
      </c>
      <c r="M188" s="77">
        <f t="shared" si="44"/>
        <v>0.421578232</v>
      </c>
      <c r="N188" s="77">
        <f t="shared" si="44"/>
        <v>0.3901024658</v>
      </c>
      <c r="O188" s="77">
        <f t="shared" si="44"/>
        <v>0.376741685</v>
      </c>
      <c r="P188" s="77">
        <f t="shared" si="44"/>
        <v>0.5902681563</v>
      </c>
      <c r="Q188" s="77">
        <f t="shared" si="44"/>
        <v>0.5977907243</v>
      </c>
      <c r="R188" s="77">
        <f t="shared" si="44"/>
        <v>0.6197351476</v>
      </c>
      <c r="S188" s="77">
        <f t="shared" si="44"/>
        <v>0.6435849401</v>
      </c>
      <c r="T188" s="77">
        <f t="shared" si="44"/>
        <v>0.6846783742</v>
      </c>
      <c r="U188" s="77">
        <f t="shared" si="44"/>
        <v>0.6457969739</v>
      </c>
      <c r="V188" s="77">
        <f t="shared" si="44"/>
        <v>0.6342626838</v>
      </c>
      <c r="W188" s="77">
        <f t="shared" si="44"/>
        <v>0.652119033</v>
      </c>
      <c r="X188" s="77">
        <f t="shared" si="44"/>
        <v>0.6490188601</v>
      </c>
      <c r="Y188" s="77">
        <f t="shared" si="44"/>
        <v>0.6702199078</v>
      </c>
      <c r="Z188" s="77">
        <f t="shared" si="44"/>
        <v>0.6807945319</v>
      </c>
      <c r="AA188" s="77">
        <f t="shared" si="44"/>
        <v>0.7115478969</v>
      </c>
      <c r="AB188" s="77">
        <f t="shared" si="44"/>
        <v>0.7503194074</v>
      </c>
      <c r="AC188" s="77">
        <f t="shared" si="44"/>
        <v>0.7096578208</v>
      </c>
      <c r="AD188" s="77">
        <f t="shared" si="44"/>
        <v>0.7073533065</v>
      </c>
      <c r="AE188" s="77">
        <f t="shared" si="44"/>
        <v>0.6817578699</v>
      </c>
      <c r="AF188" s="77">
        <f t="shared" si="44"/>
        <v>0.6864281483</v>
      </c>
    </row>
  </sheetData>
  <printOptions/>
  <pageMargins bottom="0.75" footer="0.0" header="0.0" left="0.7" right="0.7" top="0.75"/>
  <pageSetup paperSize="9" orientation="portrait"/>
  <rowBreaks count="1" manualBreakCount="1">
    <brk id="132" man="1"/>
  </rowBreaks>
  <colBreaks count="1" manualBreakCount="1">
    <brk id="22" man="1"/>
  </colBreaks>
  <drawing r:id="rId1"/>
</worksheet>
</file>